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36" windowWidth="20256" windowHeight="8964"/>
  </bookViews>
  <sheets>
    <sheet name="prihodi" sheetId="1" r:id="rId1"/>
    <sheet name="rashodi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17" i="2" l="1"/>
  <c r="G218" i="2"/>
  <c r="H216" i="2"/>
  <c r="H166" i="2" s="1"/>
  <c r="H6" i="2"/>
  <c r="G6" i="2" s="1"/>
  <c r="H133" i="2"/>
  <c r="H89" i="2"/>
  <c r="H51" i="2"/>
  <c r="H32" i="2"/>
  <c r="H31" i="2" s="1"/>
  <c r="G7" i="2"/>
  <c r="H22" i="2"/>
  <c r="G26" i="2"/>
  <c r="H25" i="2"/>
  <c r="G25" i="2" s="1"/>
  <c r="G21" i="2"/>
  <c r="G20" i="2" s="1"/>
  <c r="H20" i="2"/>
  <c r="H19" i="2" s="1"/>
  <c r="H5" i="2" l="1"/>
  <c r="G216" i="2"/>
  <c r="H4" i="2" l="1"/>
  <c r="G5" i="2"/>
  <c r="G142" i="2"/>
  <c r="H142" i="2"/>
  <c r="G143" i="2"/>
  <c r="H3" i="2" l="1"/>
  <c r="G4" i="2"/>
  <c r="D43" i="1"/>
  <c r="D44" i="1"/>
  <c r="D45" i="1"/>
  <c r="D51" i="1"/>
  <c r="D55" i="1"/>
  <c r="D59" i="1"/>
  <c r="D60" i="1"/>
  <c r="D61" i="1"/>
  <c r="D66" i="1"/>
  <c r="D67" i="1"/>
  <c r="D34" i="1"/>
  <c r="D35" i="1"/>
  <c r="D36" i="1"/>
  <c r="D38" i="1"/>
  <c r="E28" i="1"/>
  <c r="E27" i="1" s="1"/>
  <c r="H230" i="2" l="1"/>
  <c r="G230" i="2" s="1"/>
  <c r="G3" i="2"/>
  <c r="G207" i="2"/>
  <c r="G11" i="2"/>
  <c r="G12" i="2"/>
  <c r="G13" i="2"/>
  <c r="G14" i="2"/>
  <c r="G15" i="2"/>
  <c r="G16" i="2"/>
  <c r="G23" i="2"/>
  <c r="G27" i="2"/>
  <c r="G34" i="2"/>
  <c r="G35" i="2"/>
  <c r="G36" i="2"/>
  <c r="G37" i="2"/>
  <c r="G38" i="2"/>
  <c r="G39" i="2"/>
  <c r="G40" i="2"/>
  <c r="G43" i="2"/>
  <c r="G46" i="2"/>
  <c r="G47" i="2"/>
  <c r="G48" i="2"/>
  <c r="G49" i="2"/>
  <c r="G53" i="2"/>
  <c r="G54" i="2"/>
  <c r="G55" i="2"/>
  <c r="G56" i="2"/>
  <c r="G57" i="2"/>
  <c r="G60" i="2"/>
  <c r="G63" i="2"/>
  <c r="G64" i="2"/>
  <c r="G65" i="2"/>
  <c r="G68" i="2"/>
  <c r="G69" i="2"/>
  <c r="G70" i="2"/>
  <c r="G71" i="2"/>
  <c r="G74" i="2"/>
  <c r="G75" i="2"/>
  <c r="G76" i="2"/>
  <c r="G79" i="2"/>
  <c r="G80" i="2"/>
  <c r="G83" i="2"/>
  <c r="G84" i="2"/>
  <c r="G92" i="2"/>
  <c r="G93" i="2"/>
  <c r="G94" i="2"/>
  <c r="G95" i="2"/>
  <c r="G97" i="2"/>
  <c r="G98" i="2"/>
  <c r="G99" i="2"/>
  <c r="G100" i="2"/>
  <c r="G101" i="2"/>
  <c r="G102" i="2"/>
  <c r="G103" i="2"/>
  <c r="G104" i="2"/>
  <c r="G105" i="2"/>
  <c r="G106" i="2"/>
  <c r="G109" i="2"/>
  <c r="G113" i="2"/>
  <c r="G114" i="2"/>
  <c r="G117" i="2"/>
  <c r="G120" i="2"/>
  <c r="G121" i="2"/>
  <c r="G122" i="2"/>
  <c r="G125" i="2"/>
  <c r="G128" i="2"/>
  <c r="G129" i="2"/>
  <c r="G130" i="2"/>
  <c r="G131" i="2"/>
  <c r="G135" i="2"/>
  <c r="G136" i="2"/>
  <c r="G137" i="2"/>
  <c r="G138" i="2"/>
  <c r="G146" i="2"/>
  <c r="G147" i="2"/>
  <c r="G150" i="2"/>
  <c r="G155" i="2"/>
  <c r="G156" i="2"/>
  <c r="G160" i="2"/>
  <c r="G162" i="2"/>
  <c r="G163" i="2"/>
  <c r="G171" i="2"/>
  <c r="G172" i="2"/>
  <c r="G176" i="2"/>
  <c r="G177" i="2"/>
  <c r="G180" i="2"/>
  <c r="G181" i="2"/>
  <c r="G182" i="2"/>
  <c r="G183" i="2"/>
  <c r="G184" i="2"/>
  <c r="G191" i="2"/>
  <c r="G192" i="2"/>
  <c r="G193" i="2"/>
  <c r="G197" i="2"/>
  <c r="G198" i="2"/>
  <c r="G199" i="2"/>
  <c r="G200" i="2"/>
  <c r="G201" i="2"/>
  <c r="G202" i="2"/>
  <c r="G203" i="2"/>
  <c r="G204" i="2"/>
  <c r="G205" i="2"/>
  <c r="G208" i="2"/>
  <c r="G212" i="2"/>
  <c r="G213" i="2"/>
  <c r="G223" i="2"/>
  <c r="G228" i="2"/>
  <c r="H96" i="2" l="1"/>
  <c r="F96" i="2"/>
  <c r="H145" i="2"/>
  <c r="G145" i="2" s="1"/>
  <c r="H158" i="2"/>
  <c r="F158" i="2"/>
  <c r="F153" i="2" s="1"/>
  <c r="G153" i="2" s="1"/>
  <c r="G96" i="2" l="1"/>
  <c r="G158" i="2"/>
  <c r="G152" i="2" s="1"/>
  <c r="F152" i="2"/>
  <c r="D27" i="1"/>
  <c r="D28" i="1"/>
  <c r="D29" i="1"/>
  <c r="D23" i="1"/>
  <c r="D24" i="1"/>
  <c r="D25" i="1"/>
  <c r="D17" i="1"/>
  <c r="D18" i="1"/>
  <c r="D19" i="1"/>
  <c r="D20" i="1"/>
  <c r="D21" i="1"/>
  <c r="D22" i="1"/>
  <c r="D12" i="1"/>
  <c r="H227" i="2"/>
  <c r="H221" i="2"/>
  <c r="H211" i="2"/>
  <c r="H196" i="2"/>
  <c r="H190" i="2"/>
  <c r="H179" i="2"/>
  <c r="H175" i="2"/>
  <c r="H170" i="2"/>
  <c r="H149" i="2"/>
  <c r="H127" i="2"/>
  <c r="H124" i="2"/>
  <c r="H119" i="2"/>
  <c r="H116" i="2"/>
  <c r="H112" i="2"/>
  <c r="H108" i="2"/>
  <c r="H91" i="2"/>
  <c r="H82" i="2"/>
  <c r="H78" i="2"/>
  <c r="H73" i="2"/>
  <c r="H67" i="2"/>
  <c r="H62" i="2"/>
  <c r="H59" i="2"/>
  <c r="H52" i="2"/>
  <c r="H45" i="2"/>
  <c r="H42" i="2"/>
  <c r="H33" i="2"/>
  <c r="H10" i="2"/>
  <c r="H168" i="2" l="1"/>
  <c r="H226" i="2"/>
  <c r="H9" i="2"/>
  <c r="H189" i="2"/>
  <c r="H134" i="2"/>
  <c r="H186" i="2" l="1"/>
  <c r="H174" i="2" s="1"/>
  <c r="E65" i="1" l="1"/>
  <c r="C65" i="1"/>
  <c r="C63" i="1" s="1"/>
  <c r="E63" i="1" l="1"/>
  <c r="D63" i="1" s="1"/>
  <c r="D65" i="1"/>
  <c r="E58" i="1"/>
  <c r="E54" i="1"/>
  <c r="E50" i="1"/>
  <c r="E49" i="1"/>
  <c r="E46" i="1"/>
  <c r="D46" i="1" s="1"/>
  <c r="E42" i="1"/>
  <c r="E33" i="1"/>
  <c r="E16" i="1"/>
  <c r="E11" i="1"/>
  <c r="E53" i="1" l="1"/>
  <c r="E57" i="1"/>
  <c r="E32" i="1"/>
  <c r="E41" i="1"/>
  <c r="E14" i="1"/>
  <c r="E9" i="1" s="1"/>
  <c r="E15" i="1"/>
  <c r="E31" i="1"/>
  <c r="E68" i="1" l="1"/>
  <c r="F217" i="2"/>
  <c r="F216" i="2"/>
  <c r="C33" i="1" l="1"/>
  <c r="D33" i="1" s="1"/>
  <c r="C31" i="1" l="1"/>
  <c r="D31" i="1" s="1"/>
  <c r="C16" i="1"/>
  <c r="D16" i="1" s="1"/>
  <c r="C14" i="1" l="1"/>
  <c r="D14" i="1" s="1"/>
  <c r="C15" i="1"/>
  <c r="D15" i="1" s="1"/>
  <c r="C42" i="1"/>
  <c r="D42" i="1" s="1"/>
  <c r="C41" i="1" l="1"/>
  <c r="D41" i="1" s="1"/>
  <c r="F170" i="2"/>
  <c r="G170" i="2" s="1"/>
  <c r="F134" i="2"/>
  <c r="G134" i="2" s="1"/>
  <c r="F127" i="2"/>
  <c r="G127" i="2" s="1"/>
  <c r="F10" i="2"/>
  <c r="G10" i="2" s="1"/>
  <c r="F211" i="2" l="1"/>
  <c r="G211" i="2" s="1"/>
  <c r="C49" i="1" l="1"/>
  <c r="D49" i="1" s="1"/>
  <c r="C50" i="1"/>
  <c r="D50" i="1" s="1"/>
  <c r="C11" i="1" l="1"/>
  <c r="D11" i="1" l="1"/>
  <c r="F227" i="2"/>
  <c r="G227" i="2" s="1"/>
  <c r="F179" i="2" l="1"/>
  <c r="G179" i="2" s="1"/>
  <c r="F33" i="2"/>
  <c r="G33" i="2" s="1"/>
  <c r="C58" i="1" l="1"/>
  <c r="D58" i="1" s="1"/>
  <c r="F149" i="2" l="1"/>
  <c r="G149" i="2" s="1"/>
  <c r="F142" i="2" l="1"/>
  <c r="F119" i="2"/>
  <c r="G119" i="2" s="1"/>
  <c r="F133" i="2" l="1"/>
  <c r="G133" i="2" s="1"/>
  <c r="F196" i="2"/>
  <c r="G196" i="2" s="1"/>
  <c r="F226" i="2" l="1"/>
  <c r="G226" i="2" s="1"/>
  <c r="C54" i="1" l="1"/>
  <c r="D54" i="1" s="1"/>
  <c r="C57" i="1"/>
  <c r="D57" i="1" s="1"/>
  <c r="F9" i="2"/>
  <c r="G9" i="2" s="1"/>
  <c r="F5" i="2"/>
  <c r="F6" i="2"/>
  <c r="F20" i="2"/>
  <c r="F22" i="2"/>
  <c r="F25" i="2"/>
  <c r="F42" i="2"/>
  <c r="G42" i="2" s="1"/>
  <c r="F45" i="2"/>
  <c r="G45" i="2" s="1"/>
  <c r="F52" i="2"/>
  <c r="G52" i="2" s="1"/>
  <c r="F59" i="2"/>
  <c r="G59" i="2" s="1"/>
  <c r="F62" i="2"/>
  <c r="G62" i="2" s="1"/>
  <c r="F67" i="2"/>
  <c r="G67" i="2" s="1"/>
  <c r="F73" i="2"/>
  <c r="G73" i="2" s="1"/>
  <c r="F78" i="2"/>
  <c r="G78" i="2" s="1"/>
  <c r="F82" i="2"/>
  <c r="G82" i="2" s="1"/>
  <c r="F91" i="2"/>
  <c r="G91" i="2" s="1"/>
  <c r="F108" i="2"/>
  <c r="G108" i="2" s="1"/>
  <c r="F112" i="2"/>
  <c r="G112" i="2" s="1"/>
  <c r="F116" i="2"/>
  <c r="G116" i="2" s="1"/>
  <c r="F124" i="2"/>
  <c r="G124" i="2" s="1"/>
  <c r="F168" i="2"/>
  <c r="G168" i="2" s="1"/>
  <c r="F175" i="2"/>
  <c r="G175" i="2" s="1"/>
  <c r="F190" i="2"/>
  <c r="G190" i="2" s="1"/>
  <c r="F222" i="2"/>
  <c r="G222" i="2" s="1"/>
  <c r="F221" i="2" l="1"/>
  <c r="G221" i="2" s="1"/>
  <c r="C53" i="1"/>
  <c r="C32" i="1"/>
  <c r="D32" i="1" s="1"/>
  <c r="F19" i="2"/>
  <c r="G19" i="2" s="1"/>
  <c r="F189" i="2"/>
  <c r="G189" i="2" s="1"/>
  <c r="F51" i="2"/>
  <c r="G51" i="2" s="1"/>
  <c r="F89" i="2"/>
  <c r="G89" i="2" s="1"/>
  <c r="F32" i="2"/>
  <c r="G32" i="2" s="1"/>
  <c r="D53" i="1" l="1"/>
  <c r="D9" i="1" s="1"/>
  <c r="C9" i="1"/>
  <c r="F186" i="2"/>
  <c r="G186" i="2" s="1"/>
  <c r="F31" i="2"/>
  <c r="G31" i="2" s="1"/>
  <c r="F4" i="2"/>
  <c r="C68" i="1" l="1"/>
  <c r="D68" i="1" s="1"/>
  <c r="F3" i="2"/>
  <c r="F174" i="2"/>
  <c r="G174" i="2" s="1"/>
  <c r="F166" i="2" l="1"/>
  <c r="F230" i="2" l="1"/>
  <c r="G166" i="2" l="1"/>
</calcChain>
</file>

<file path=xl/sharedStrings.xml><?xml version="1.0" encoding="utf-8"?>
<sst xmlns="http://schemas.openxmlformats.org/spreadsheetml/2006/main" count="267" uniqueCount="251">
  <si>
    <t>JAVNA VATROGASNA POSTROJBA</t>
  </si>
  <si>
    <t xml:space="preserve">KTO </t>
  </si>
  <si>
    <t>PRIHODI:</t>
  </si>
  <si>
    <t xml:space="preserve">Prihodi iz proračuna Grada Krka za financiranje    </t>
  </si>
  <si>
    <t xml:space="preserve">Prihodi iz proračuna za financiranje rashoda                   </t>
  </si>
  <si>
    <t xml:space="preserve">   Prihodi iz proračuna Općine Punat za plaće</t>
  </si>
  <si>
    <t xml:space="preserve">   Prihodi iz proračuna Općine Malinska za plaće</t>
  </si>
  <si>
    <t xml:space="preserve">   Prihodi iz proračuna Općine Omišalj za plaće</t>
  </si>
  <si>
    <t xml:space="preserve">   Prihodi iz proračuna Općine Dobrinj za plaće</t>
  </si>
  <si>
    <t xml:space="preserve">   Prihodi iz proračuna Općine Vrbnik za plaće</t>
  </si>
  <si>
    <t>Donacije od pravnih i fizičkih osoba</t>
  </si>
  <si>
    <t>Prihodi od tekućih donacija</t>
  </si>
  <si>
    <t xml:space="preserve">Prihodi od financijske imovine        </t>
  </si>
  <si>
    <t>Kamate na depozite po viđenju</t>
  </si>
  <si>
    <t>Ostali prihodi</t>
  </si>
  <si>
    <t xml:space="preserve">  </t>
  </si>
  <si>
    <t>UKUPNO:</t>
  </si>
  <si>
    <t>RASHODI:</t>
  </si>
  <si>
    <t>1.    311</t>
  </si>
  <si>
    <t xml:space="preserve">Plaće  BTO 1 </t>
  </si>
  <si>
    <t xml:space="preserve"> Plaće  BTO 1 </t>
  </si>
  <si>
    <t>2.    312</t>
  </si>
  <si>
    <t>Ostali rashodi za zaposlene</t>
  </si>
  <si>
    <t xml:space="preserve">             </t>
  </si>
  <si>
    <t xml:space="preserve">Jubilarne nagrade </t>
  </si>
  <si>
    <t xml:space="preserve"> </t>
  </si>
  <si>
    <t xml:space="preserve">Dar djetetu do 15 godina </t>
  </si>
  <si>
    <t>3.    313</t>
  </si>
  <si>
    <t xml:space="preserve">Doprinosi na plaću    </t>
  </si>
  <si>
    <t xml:space="preserve"> Doprinos za beneficirani staž na plaću </t>
  </si>
  <si>
    <t xml:space="preserve"> - doprinos na plaću za beneficirani staž  </t>
  </si>
  <si>
    <t xml:space="preserve"> Doprinos na plaću za zdravstvo i za slučaj nezgode na radu</t>
  </si>
  <si>
    <t xml:space="preserve"> - doprinos na plaću za zdravstvo</t>
  </si>
  <si>
    <t xml:space="preserve"> - doprinos na plaću za slučaj nezgode na radu</t>
  </si>
  <si>
    <t xml:space="preserve"> Doprinos na plaću za zapošljavanje </t>
  </si>
  <si>
    <t xml:space="preserve"> - doprinos na plaću za zapošljavanje</t>
  </si>
  <si>
    <t>4.    321</t>
  </si>
  <si>
    <t>Naknade troškova zaposlenima</t>
  </si>
  <si>
    <t xml:space="preserve"> Službena putovanja</t>
  </si>
  <si>
    <t xml:space="preserve"> - naknada za prijevoz na sl. putu ( prema KM )                </t>
  </si>
  <si>
    <t xml:space="preserve"> - naknada za smještaj na sl. putu u zemlji </t>
  </si>
  <si>
    <t xml:space="preserve">                    </t>
  </si>
  <si>
    <t xml:space="preserve"> - naknada za smještaj na sl. putu u inozemstvu</t>
  </si>
  <si>
    <t xml:space="preserve"> - dnevnice u zemlji </t>
  </si>
  <si>
    <t xml:space="preserve"> - dnevnice u inozemstvu</t>
  </si>
  <si>
    <t xml:space="preserve"> - ostali rashodi na službenom putu </t>
  </si>
  <si>
    <t xml:space="preserve"> Naknade za prijevoz, za rad na terenu i odvojeni život</t>
  </si>
  <si>
    <t xml:space="preserve">Stručno usavršavanje zaposlenih </t>
  </si>
  <si>
    <t xml:space="preserve"> - tečajevi i stručni ispiti </t>
  </si>
  <si>
    <t xml:space="preserve"> - školovanje</t>
  </si>
  <si>
    <t xml:space="preserve"> - seminari, savjetovanja i simpoziji</t>
  </si>
  <si>
    <t xml:space="preserve"> - osposobljavanja </t>
  </si>
  <si>
    <t>5.    322</t>
  </si>
  <si>
    <t>Rashodi za materijal i energiju</t>
  </si>
  <si>
    <t xml:space="preserve"> Uredski materijal i ostali materijalni rashodi </t>
  </si>
  <si>
    <t xml:space="preserve">- materijal i sredstva za čišćenje i održavanje </t>
  </si>
  <si>
    <t>- uredski materijal</t>
  </si>
  <si>
    <t>-  literatura ( publikacije, časopisi, glasila … )</t>
  </si>
  <si>
    <t>- ostali materijal za potrebe redovnog poslovanja</t>
  </si>
  <si>
    <t xml:space="preserve">- materijal za higijenske potrebe i njegu  </t>
  </si>
  <si>
    <t>Namirnice – voda za piće</t>
  </si>
  <si>
    <t>- voda za piće</t>
  </si>
  <si>
    <t xml:space="preserve"> Sredstva za gašenje požara</t>
  </si>
  <si>
    <t xml:space="preserve">           </t>
  </si>
  <si>
    <t>- pjenilo</t>
  </si>
  <si>
    <t>- prah</t>
  </si>
  <si>
    <t xml:space="preserve"> Energija </t>
  </si>
  <si>
    <t xml:space="preserve"> - plin </t>
  </si>
  <si>
    <t xml:space="preserve">  Materijal i dijelovi za tekuće i investicijsko održavanje </t>
  </si>
  <si>
    <t xml:space="preserve">  Sitni inventar i gume</t>
  </si>
  <si>
    <t xml:space="preserve">  - sitni inventar</t>
  </si>
  <si>
    <t xml:space="preserve">  - auto gume </t>
  </si>
  <si>
    <t xml:space="preserve">  Službena, radna i zaštitna odjeća i obuća</t>
  </si>
  <si>
    <t xml:space="preserve">  - službena radna i zaštitna odjeća </t>
  </si>
  <si>
    <t xml:space="preserve">  - službena radna obuća</t>
  </si>
  <si>
    <t>6.    323</t>
  </si>
  <si>
    <t>Rashodi za usluge</t>
  </si>
  <si>
    <t xml:space="preserve">Usluge telefona, pošte i prijevoza </t>
  </si>
  <si>
    <t xml:space="preserve"> - ostale usluge za komunikaciju i prijevoz, poštarina </t>
  </si>
  <si>
    <t xml:space="preserve"> - usluge mobitela ( preplata ) mreža    </t>
  </si>
  <si>
    <t xml:space="preserve">Usluge tekućeg i investicijskog održavanja </t>
  </si>
  <si>
    <t>Usluge elektronskih medija</t>
  </si>
  <si>
    <t xml:space="preserve"> RTV pretplata</t>
  </si>
  <si>
    <t>Komunalne usluge</t>
  </si>
  <si>
    <t xml:space="preserve">Zdravstvene i periodički pregled zaposlenika </t>
  </si>
  <si>
    <t xml:space="preserve"> - obvezni i preventivni zdravstveni pregled zaposlenika</t>
  </si>
  <si>
    <t xml:space="preserve"> Intelektualne i osobne usluge</t>
  </si>
  <si>
    <t>Računalne usluge</t>
  </si>
  <si>
    <t xml:space="preserve"> Računalne usluge</t>
  </si>
  <si>
    <t xml:space="preserve"> Ostale usluge</t>
  </si>
  <si>
    <t xml:space="preserve"> - usluge pri registraciji prijevoznih sredstava </t>
  </si>
  <si>
    <t xml:space="preserve"> - grafičke i tiskarske usluge, usl. kopiranja</t>
  </si>
  <si>
    <t xml:space="preserve"> - ostale nespomenute usluge</t>
  </si>
  <si>
    <t>7.    329</t>
  </si>
  <si>
    <t>Ostali nespomenuti troškovi poslovanja</t>
  </si>
  <si>
    <t xml:space="preserve">Premije osiguranja </t>
  </si>
  <si>
    <t xml:space="preserve"> - premije obaveznog osiguranja prijevoznih sredstava </t>
  </si>
  <si>
    <t xml:space="preserve"> - premije kasko osiguranja prijevoznih sredstava</t>
  </si>
  <si>
    <t xml:space="preserve"> - premije osiguranja zaposlenih od posljedica nesretnog slučaja</t>
  </si>
  <si>
    <t xml:space="preserve"> - premije osiguranja prema trećim osobama</t>
  </si>
  <si>
    <t>Reprezentacija</t>
  </si>
  <si>
    <t xml:space="preserve"> - reprezentacija </t>
  </si>
  <si>
    <t>Ostali nespomenuti rashodi poslovanja</t>
  </si>
  <si>
    <t>8.   343</t>
  </si>
  <si>
    <t xml:space="preserve">  Ostali financijski rashodi</t>
  </si>
  <si>
    <t xml:space="preserve">  Bankarske usluge i usluge platnog prometa </t>
  </si>
  <si>
    <t xml:space="preserve">  - bankarske usluge i usluge platnog prometa           </t>
  </si>
  <si>
    <t xml:space="preserve">  Zatezne kamate iz poslovnog odnosa i dr.</t>
  </si>
  <si>
    <t>9.   421</t>
  </si>
  <si>
    <t xml:space="preserve">Građevinski objekti </t>
  </si>
  <si>
    <t>Ostali građevinski objekti</t>
  </si>
  <si>
    <t>- sanacija kanalizacijskog kanala</t>
  </si>
  <si>
    <t>10.   422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</si>
  <si>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</si>
  <si>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</si>
  <si>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</si>
  <si>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</si>
  <si>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 xml:space="preserve">   Prihodi iz proračuna Općine Baška za plaće</t>
  </si>
  <si>
    <t>Prihodi iz PVZ za plaće</t>
  </si>
  <si>
    <t>Prihodi iz državnog proračuna za plaće i Prihodi iz proračuna</t>
  </si>
  <si>
    <t xml:space="preserve">   Grada Krka – 1,3 % poreza na dohodak za plaće</t>
  </si>
  <si>
    <t xml:space="preserve">Prihodi iz državnog proračuna za </t>
  </si>
  <si>
    <t>materijalne izdatke – preko grada Krka</t>
  </si>
  <si>
    <t>Prihodi iz proračuna Grada Krka za financiranje rashoda za zaposlene</t>
  </si>
  <si>
    <t xml:space="preserve"> Prihodi od neprofitabilnih organizacija PVZ otoka Krka</t>
  </si>
  <si>
    <t xml:space="preserve">Tekuće donacije od ostalih subjekata izvan opće države                           </t>
  </si>
  <si>
    <t xml:space="preserve"> Prihodi od dopreme vode, pumpe, osposobljavanja, vat. osiguranje           </t>
  </si>
  <si>
    <t xml:space="preserve">Prihodi od obavljanja osnovnih poslova vlastite djelatnosti                     </t>
  </si>
  <si>
    <t xml:space="preserve"> Kamate na depozite po viđenju</t>
  </si>
  <si>
    <t xml:space="preserve">     </t>
  </si>
  <si>
    <t xml:space="preserve"> GRADA KRKA</t>
  </si>
  <si>
    <t>Istrumenti, uređaji i strojevi</t>
  </si>
  <si>
    <t>11.   423</t>
  </si>
  <si>
    <t>Prijevozna sredstva</t>
  </si>
  <si>
    <t>Prijevozna sredstva u cestovnom prometu</t>
  </si>
  <si>
    <t>12.   426</t>
  </si>
  <si>
    <t>Nematerijalna proizvedena imovina</t>
  </si>
  <si>
    <t>Ulaganja u računalne programe</t>
  </si>
  <si>
    <t xml:space="preserve">                                                     </t>
  </si>
  <si>
    <t>Regres (neto za 23 djelatnika)</t>
  </si>
  <si>
    <t xml:space="preserve"> Naknada za bolest, invalidnost i smrtni slučaj</t>
  </si>
  <si>
    <t>Otpremnina</t>
  </si>
  <si>
    <t>KTO</t>
  </si>
  <si>
    <t>RASHODI ZA ZAPOSLENE</t>
  </si>
  <si>
    <t xml:space="preserve">   Prijevoz na posao i s posla</t>
  </si>
  <si>
    <t xml:space="preserve"> - absorbenti</t>
  </si>
  <si>
    <t xml:space="preserve"> - motorni benzin </t>
  </si>
  <si>
    <t xml:space="preserve"> -dizel gorivo</t>
  </si>
  <si>
    <t>MATERIJALNI RASHODI</t>
  </si>
  <si>
    <t>FINANCIJSKI RASHODI</t>
  </si>
  <si>
    <t xml:space="preserve">  -zatezne kamate iz poslovanja</t>
  </si>
  <si>
    <r>
      <rPr>
        <b/>
        <sz val="11"/>
        <color theme="1"/>
        <rFont val="Arial Unicode MS"/>
        <family val="2"/>
        <charset val="238"/>
      </rPr>
      <t xml:space="preserve"> </t>
    </r>
    <r>
      <rPr>
        <sz val="11"/>
        <color theme="1"/>
        <rFont val="Arial Unicode MS"/>
        <family val="2"/>
        <charset val="238"/>
      </rPr>
      <t xml:space="preserve">Plaće  BTO 1 </t>
    </r>
  </si>
  <si>
    <r>
      <t xml:space="preserve"> </t>
    </r>
    <r>
      <rPr>
        <sz val="11"/>
        <color theme="1"/>
        <rFont val="Arial Unicode MS"/>
        <family val="2"/>
        <charset val="238"/>
      </rPr>
      <t xml:space="preserve">- električna energija </t>
    </r>
  </si>
  <si>
    <r>
      <t xml:space="preserve"> - </t>
    </r>
    <r>
      <rPr>
        <sz val="11"/>
        <color theme="1"/>
        <rFont val="Arial Unicode MS"/>
        <family val="2"/>
        <charset val="238"/>
      </rPr>
      <t>usluge telefona, 93, telefaksa</t>
    </r>
  </si>
  <si>
    <r>
      <t xml:space="preserve"> </t>
    </r>
    <r>
      <rPr>
        <sz val="11"/>
        <color theme="1"/>
        <rFont val="Arial Unicode MS"/>
        <family val="2"/>
        <charset val="238"/>
      </rPr>
      <t xml:space="preserve">- ostali nespomenuti rashodi poslovanja </t>
    </r>
  </si>
  <si>
    <t>RASHODI ZA NABAVU NEFINANCIJSKE IMOVINE</t>
  </si>
  <si>
    <t xml:space="preserve"> - računalna oprema i karte     </t>
  </si>
  <si>
    <t>- vatrogasne interventne čizme</t>
  </si>
  <si>
    <t>-vatrogasno interventno odijelo</t>
  </si>
  <si>
    <t xml:space="preserve">                  - doprinos za poticanje zapošljavanja invalida                                             </t>
  </si>
  <si>
    <t>- ostala nespomenuta zaštitna vatrogasna oprema</t>
  </si>
  <si>
    <t>Ostala oprema za održavanje i zaštitu</t>
  </si>
  <si>
    <t xml:space="preserve">  - materijal i dijelovi za tekuće i investicijsko održavanje  vatrogasnih vozila</t>
  </si>
  <si>
    <t xml:space="preserve">  - materijal i dijelovi za tekuće i investicijsko održavanje  građevinskog objekta</t>
  </si>
  <si>
    <t xml:space="preserve">  - materijali i dijelovi za tekuće i investicijsko održavanje postrojenja i opreme</t>
  </si>
  <si>
    <t xml:space="preserve"> 32395       - usluge čišćenja – kemijskog</t>
  </si>
  <si>
    <t xml:space="preserve"> -uredski namještaj</t>
  </si>
  <si>
    <t>Prihod od PVZ-a za sezonskog vatrogasca</t>
  </si>
  <si>
    <t>Oprema za protupožarnu zaštitu (osim vozila)</t>
  </si>
  <si>
    <t>-zaštitne vatrogasne  rukavice</t>
  </si>
  <si>
    <t>-zaštitne vatrogasne  kacige</t>
  </si>
  <si>
    <t>Vatrogasna oprema i sredstva (osim vozila)</t>
  </si>
  <si>
    <t>Zaštitna vatrogasna oprema</t>
  </si>
  <si>
    <t xml:space="preserve"> - ostale intelektualne usluge preko ugovora o djelu</t>
  </si>
  <si>
    <t>PRIHODI POSLOVANJA</t>
  </si>
  <si>
    <t>Ostale usluge tekućeg i investicijskog održavanja</t>
  </si>
  <si>
    <t>Opskrba vodom</t>
  </si>
  <si>
    <t>Iznošenje i odvoz smeća</t>
  </si>
  <si>
    <t>Vatrgasne lampe</t>
  </si>
  <si>
    <t>Usluga rekonstrukcije glavne GRP I faza</t>
  </si>
  <si>
    <t>Oprema za spašavanje</t>
  </si>
  <si>
    <t>Inicijalna sredstva za nabavku tehničkog vozila</t>
  </si>
  <si>
    <t>Dar u naravi</t>
  </si>
  <si>
    <t>Atestiranje i zanavljanje leđnih nosača za izolacijske aparate</t>
  </si>
  <si>
    <t>Ostali instrumenti, strojevi i uređaji</t>
  </si>
  <si>
    <t>Kapitalne pomoći iz državnog proračuna</t>
  </si>
  <si>
    <t>1.     633</t>
  </si>
  <si>
    <t>13. 451</t>
  </si>
  <si>
    <t>Dodatna ulaganja na građevinskim objektima</t>
  </si>
  <si>
    <t>-zaštitni vatrogasni  kombinezoni</t>
  </si>
  <si>
    <t xml:space="preserve">Kapitalne donacije </t>
  </si>
  <si>
    <t>Atestiranje boca za izolacijske aparate</t>
  </si>
  <si>
    <t>Prihodi od najma učionice</t>
  </si>
  <si>
    <t>Prihodi od najma prostora za postavu odašiljača</t>
  </si>
  <si>
    <t xml:space="preserve"> Ostali nespomenuti prihodi</t>
  </si>
  <si>
    <t xml:space="preserve"> - dnevnice za dislokaciju</t>
  </si>
  <si>
    <t>Usluga  tekućeg i investicijskog održavanja na el. mreži</t>
  </si>
  <si>
    <t>Radio uređaji</t>
  </si>
  <si>
    <t xml:space="preserve">Komunikacijsko opremanje i umrežavanje VOC-a       </t>
  </si>
  <si>
    <t>Vatrogasna oprema i sredstva</t>
  </si>
  <si>
    <t>Vatrogasne cijevi</t>
  </si>
  <si>
    <t>- plinonepropusna odijela</t>
  </si>
  <si>
    <t xml:space="preserve">Kapitalna donacija PVZ otoka Krka-sufinanciranje 2. faze obnove  zgrade JVP Grada Krka </t>
  </si>
  <si>
    <t>Vatrogasne pumpe i agregati</t>
  </si>
  <si>
    <t>Usluge tekućeg i investicijskog održavanja građevinskog objekta</t>
  </si>
  <si>
    <t xml:space="preserve">Usluge tekućeg i investicijskog održavanja postrojenja i opreme </t>
  </si>
  <si>
    <t xml:space="preserve">Usluge tekućeg i investicijskog održavanja prijevoznih sredstava </t>
  </si>
  <si>
    <t xml:space="preserve"> - ostale intelektualne usluge</t>
  </si>
  <si>
    <t xml:space="preserve"> - usluga nadzora za izradu II faze</t>
  </si>
  <si>
    <t>Ostala komunikacijska oprema(novi sustav za komunikaciju)</t>
  </si>
  <si>
    <t>-vodonepropusna odijela</t>
  </si>
  <si>
    <t>Izgradnja sustava za grijanje i hlađenje-II faza</t>
  </si>
  <si>
    <t>2.    636</t>
  </si>
  <si>
    <t>Pomoći proračunskim korisnicima iz proračuna koji im nije nadležan</t>
  </si>
  <si>
    <t>Tekuće pomoći  proračunskim korisnicima iz proračuna koji im nije nadležan</t>
  </si>
  <si>
    <t>Prihodi iz proračuna Grada Krka za plaće</t>
  </si>
  <si>
    <t>Pristojbe i naknade</t>
  </si>
  <si>
    <t>Novčana naknada poslodavca zbog nezapošljavanja osoba s invaliditetom</t>
  </si>
  <si>
    <t>Planirano</t>
  </si>
  <si>
    <t>Razlika</t>
  </si>
  <si>
    <t>Novo stanje</t>
  </si>
  <si>
    <t>VLASTITI IZVORI</t>
  </si>
  <si>
    <t xml:space="preserve"> Višak prihoda poslovanja </t>
  </si>
  <si>
    <t xml:space="preserve">Višak prihoda poslovanja </t>
  </si>
  <si>
    <t xml:space="preserve">            922110 Višak prihoda poslovanja</t>
  </si>
  <si>
    <t>Telefoni i ostali komunikacijski uređaji</t>
  </si>
  <si>
    <t>3.   638</t>
  </si>
  <si>
    <t>Tekuće pomoći iz državnog proračuna temeljem prijenosa EU sredstava</t>
  </si>
  <si>
    <t>4.    652</t>
  </si>
  <si>
    <t>Prihodi po posebnim propisima</t>
  </si>
  <si>
    <t>Ostali nespomenuti prihodi</t>
  </si>
  <si>
    <t>Prihodi s naslova osiguranja, refundacije štete i totalne štete</t>
  </si>
  <si>
    <t>5.    671</t>
  </si>
  <si>
    <t>6.    663</t>
  </si>
  <si>
    <t xml:space="preserve">7.    661 </t>
  </si>
  <si>
    <t>8.    641</t>
  </si>
  <si>
    <t>9.    683</t>
  </si>
  <si>
    <t xml:space="preserve">10.  921 </t>
  </si>
  <si>
    <t>valutne klauzule</t>
  </si>
  <si>
    <t xml:space="preserve">Negativne tečajne razlike i razlike zbog promjene </t>
  </si>
  <si>
    <t>Negativne tečajne razlike</t>
  </si>
  <si>
    <t>Javnobilježničke pristojbe</t>
  </si>
  <si>
    <t>Usl. godišnjeg servisa-atest za autoljestve Metz</t>
  </si>
  <si>
    <t xml:space="preserve"> sanacija vodovodne mreže</t>
  </si>
  <si>
    <t>oprema za zaštitu dišnih organa (maske)</t>
  </si>
  <si>
    <t>Sustav za praćenje i navođenje (GPS)</t>
  </si>
  <si>
    <t>Usluga popravka vozila Suzuki Jimny po nastaloj šteti ( refundacija po polici kasko osiguranja)</t>
  </si>
  <si>
    <t>Zapovjednik</t>
  </si>
  <si>
    <t>Dinko Petrov, dipl.ing.</t>
  </si>
  <si>
    <t>Dinko Petrov dipl.ing.</t>
  </si>
  <si>
    <t>IZMJENA FINANCIJSKOG PLANA ZA 2015. godinu                                           (usklađenje sa Gradom Krkom)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</si>
</sst>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4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b/>
      <sz val="14"/>
      <color theme="1"/>
      <name val="Arial Black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Arial Unicode MS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0"/>
      <color theme="1"/>
      <name val="Arial Unicode MS"/>
      <family val="2"/>
      <charset val="238"/>
    </font>
    <font>
      <b/>
      <sz val="11"/>
      <color rgb="FFC00000"/>
      <name val="Arial Unicode MS"/>
      <family val="2"/>
      <charset val="238"/>
    </font>
    <font>
      <sz val="11"/>
      <color rgb="FF00B050"/>
      <name val="Arial Unicode MS"/>
      <family val="2"/>
      <charset val="238"/>
    </font>
    <font>
      <b/>
      <sz val="11"/>
      <color theme="1"/>
      <name val="Times New Roman"/>
      <family val="1"/>
      <charset val="238"/>
    </font>
    <font>
      <b/>
      <sz val="11"/>
      <color rgb="FFC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C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.4"/>
      <color theme="1"/>
      <name val="Arial Unicode MS"/>
      <family val="2"/>
      <charset val="238"/>
    </font>
    <font>
      <b/>
      <sz val="12"/>
      <color rgb="FFFF0000"/>
      <name val="Arial Unicode MS"/>
      <family val="2"/>
    </font>
    <font>
      <b/>
      <sz val="12"/>
      <color theme="1"/>
      <name val="Arial Unicode MS"/>
      <family val="2"/>
    </font>
    <font>
      <sz val="11"/>
      <color theme="1"/>
      <name val="Arial Black"/>
      <family val="2"/>
      <charset val="238"/>
    </font>
    <font>
      <b/>
      <sz val="12"/>
      <name val="Arial Black"/>
      <family val="2"/>
      <charset val="238"/>
    </font>
    <font>
      <b/>
      <sz val="11"/>
      <name val="Arial Black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 Unicode MS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name val="Arial Unicode MS"/>
      <family val="2"/>
    </font>
    <font>
      <sz val="11"/>
      <name val="Arial Unicode MS"/>
      <family val="2"/>
    </font>
    <font>
      <sz val="11"/>
      <color theme="1"/>
      <name val="Arial Unicode MS"/>
      <family val="2"/>
    </font>
    <font>
      <sz val="12"/>
      <name val="Arial Unicode MS"/>
      <family val="2"/>
      <charset val="238"/>
    </font>
    <font>
      <sz val="10"/>
      <name val="Arial Unicode MS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9"/>
    </xf>
    <xf numFmtId="0" fontId="7" fillId="0" borderId="0" xfId="0" applyFont="1" applyAlignment="1">
      <alignment horizontal="left" vertical="center" indent="4"/>
    </xf>
    <xf numFmtId="4" fontId="9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indent="15"/>
    </xf>
    <xf numFmtId="0" fontId="7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164" fontId="15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top"/>
    </xf>
    <xf numFmtId="164" fontId="12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8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17" fillId="0" borderId="0" xfId="0" applyFont="1" applyAlignment="1">
      <alignment vertical="top"/>
    </xf>
    <xf numFmtId="164" fontId="10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164" fontId="2" fillId="0" borderId="0" xfId="0" applyNumberFormat="1" applyFont="1" applyAlignment="1"/>
    <xf numFmtId="0" fontId="25" fillId="0" borderId="0" xfId="0" applyFont="1" applyAlignment="1">
      <alignment vertical="top"/>
    </xf>
    <xf numFmtId="4" fontId="26" fillId="0" borderId="0" xfId="0" applyNumberFormat="1" applyFont="1" applyAlignment="1">
      <alignment vertical="top"/>
    </xf>
    <xf numFmtId="0" fontId="27" fillId="0" borderId="0" xfId="0" applyFont="1" applyAlignment="1">
      <alignment vertical="top"/>
    </xf>
    <xf numFmtId="4" fontId="28" fillId="0" borderId="0" xfId="0" applyNumberFormat="1" applyFont="1" applyAlignment="1">
      <alignment vertical="top"/>
    </xf>
    <xf numFmtId="0" fontId="29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31" fillId="0" borderId="0" xfId="0" applyFont="1" applyAlignment="1">
      <alignment vertical="center"/>
    </xf>
    <xf numFmtId="0" fontId="32" fillId="0" borderId="0" xfId="0" applyFont="1"/>
    <xf numFmtId="164" fontId="2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164" fontId="24" fillId="0" borderId="0" xfId="0" applyNumberFormat="1" applyFont="1" applyAlignment="1">
      <alignment horizontal="right" vertical="center"/>
    </xf>
    <xf numFmtId="0" fontId="22" fillId="0" borderId="0" xfId="0" applyFont="1" applyAlignment="1">
      <alignment vertical="center"/>
    </xf>
    <xf numFmtId="0" fontId="30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4" fontId="11" fillId="0" borderId="0" xfId="0" applyNumberFormat="1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4" fillId="2" borderId="0" xfId="0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indent="4"/>
    </xf>
    <xf numFmtId="0" fontId="21" fillId="0" borderId="0" xfId="0" applyFont="1" applyBorder="1"/>
    <xf numFmtId="164" fontId="19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1" fillId="0" borderId="0" xfId="0" applyNumberFormat="1" applyFont="1" applyAlignment="1"/>
    <xf numFmtId="164" fontId="3" fillId="0" borderId="0" xfId="0" applyNumberFormat="1" applyFont="1" applyAlignment="1"/>
    <xf numFmtId="164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top"/>
    </xf>
    <xf numFmtId="164" fontId="10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0" fontId="33" fillId="0" borderId="0" xfId="0" applyFont="1" applyBorder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right" vertical="center"/>
    </xf>
    <xf numFmtId="164" fontId="14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top"/>
    </xf>
    <xf numFmtId="0" fontId="2" fillId="0" borderId="0" xfId="0" applyFont="1" applyAlignment="1">
      <alignment horizontal="left"/>
    </xf>
    <xf numFmtId="3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vertical="top" wrapText="1"/>
    </xf>
    <xf numFmtId="0" fontId="10" fillId="0" borderId="0" xfId="0" applyFont="1" applyAlignment="1">
      <alignment horizontal="right" vertical="center"/>
    </xf>
    <xf numFmtId="44" fontId="2" fillId="0" borderId="0" xfId="0" applyNumberFormat="1" applyFont="1" applyAlignment="1">
      <alignment horizontal="right" vertical="top"/>
    </xf>
    <xf numFmtId="0" fontId="3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33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7" fillId="0" borderId="0" xfId="0" applyFont="1" applyAlignment="1">
      <alignment vertical="center"/>
    </xf>
    <xf numFmtId="0" fontId="38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164" fontId="12" fillId="0" borderId="0" xfId="0" applyNumberFormat="1" applyFont="1" applyAlignment="1">
      <alignment vertical="top"/>
    </xf>
    <xf numFmtId="0" fontId="12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64" fontId="40" fillId="0" borderId="0" xfId="0" applyNumberFormat="1" applyFont="1" applyAlignment="1">
      <alignment vertical="center"/>
    </xf>
    <xf numFmtId="0" fontId="41" fillId="0" borderId="0" xfId="0" applyFont="1"/>
    <xf numFmtId="0" fontId="42" fillId="0" borderId="0" xfId="0" applyFont="1" applyAlignment="1"/>
    <xf numFmtId="0" fontId="10" fillId="0" borderId="0" xfId="0" applyFont="1" applyAlignment="1"/>
    <xf numFmtId="164" fontId="10" fillId="0" borderId="0" xfId="0" applyNumberFormat="1" applyFont="1" applyAlignment="1"/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right" vertical="top"/>
    </xf>
    <xf numFmtId="164" fontId="10" fillId="0" borderId="0" xfId="0" applyNumberFormat="1" applyFont="1" applyAlignment="1">
      <alignment horizontal="right" vertical="top"/>
    </xf>
    <xf numFmtId="0" fontId="33" fillId="0" borderId="2" xfId="0" applyFont="1" applyBorder="1" applyAlignment="1">
      <alignment vertical="top"/>
    </xf>
    <xf numFmtId="0" fontId="33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4" fontId="33" fillId="0" borderId="1" xfId="0" applyNumberFormat="1" applyFont="1" applyBorder="1" applyAlignment="1">
      <alignment horizontal="right" vertical="center"/>
    </xf>
    <xf numFmtId="0" fontId="33" fillId="0" borderId="1" xfId="0" applyFont="1" applyBorder="1" applyAlignment="1">
      <alignment vertical="top"/>
    </xf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/>
    </xf>
    <xf numFmtId="164" fontId="35" fillId="0" borderId="1" xfId="0" applyNumberFormat="1" applyFont="1" applyBorder="1" applyAlignment="1">
      <alignment vertical="center"/>
    </xf>
    <xf numFmtId="0" fontId="21" fillId="0" borderId="1" xfId="0" applyFont="1" applyBorder="1"/>
    <xf numFmtId="0" fontId="2" fillId="0" borderId="0" xfId="0" applyFont="1" applyBorder="1" applyAlignment="1"/>
    <xf numFmtId="0" fontId="2" fillId="0" borderId="0" xfId="0" applyFont="1" applyAlignment="1">
      <alignment horizontal="right"/>
    </xf>
    <xf numFmtId="164" fontId="11" fillId="0" borderId="0" xfId="0" applyNumberFormat="1" applyFont="1" applyAlignment="1">
      <alignment horizontal="right" vertical="top" wrapText="1"/>
    </xf>
    <xf numFmtId="0" fontId="16" fillId="0" borderId="0" xfId="0" applyFont="1" applyAlignment="1">
      <alignment vertical="top" wrapText="1"/>
    </xf>
    <xf numFmtId="164" fontId="10" fillId="0" borderId="1" xfId="0" applyNumberFormat="1" applyFont="1" applyBorder="1" applyAlignment="1">
      <alignment horizontal="right" vertical="top"/>
    </xf>
    <xf numFmtId="164" fontId="0" fillId="0" borderId="0" xfId="0" applyNumberFormat="1" applyFont="1" applyAlignment="1">
      <alignment vertical="top"/>
    </xf>
    <xf numFmtId="0" fontId="43" fillId="0" borderId="0" xfId="0" applyFont="1" applyAlignment="1">
      <alignment vertical="center" wrapText="1"/>
    </xf>
    <xf numFmtId="4" fontId="43" fillId="0" borderId="0" xfId="0" applyNumberFormat="1" applyFont="1" applyAlignment="1">
      <alignment vertical="center"/>
    </xf>
    <xf numFmtId="0" fontId="43" fillId="0" borderId="0" xfId="0" applyFont="1" applyAlignment="1">
      <alignment vertical="center"/>
    </xf>
    <xf numFmtId="164" fontId="29" fillId="0" borderId="0" xfId="0" applyNumberFormat="1" applyFont="1" applyAlignment="1">
      <alignment vertical="top"/>
    </xf>
    <xf numFmtId="164" fontId="12" fillId="0" borderId="0" xfId="0" applyNumberFormat="1" applyFont="1" applyAlignment="1">
      <alignment horizontal="right" vertical="top"/>
    </xf>
    <xf numFmtId="164" fontId="20" fillId="0" borderId="0" xfId="0" applyNumberFormat="1" applyFont="1" applyAlignment="1">
      <alignment vertical="top"/>
    </xf>
    <xf numFmtId="164" fontId="16" fillId="0" borderId="0" xfId="0" applyNumberFormat="1" applyFont="1" applyAlignment="1">
      <alignment vertical="top"/>
    </xf>
    <xf numFmtId="164" fontId="18" fillId="0" borderId="0" xfId="0" applyNumberFormat="1" applyFont="1" applyAlignment="1">
      <alignment vertical="top"/>
    </xf>
    <xf numFmtId="164" fontId="36" fillId="0" borderId="0" xfId="0" applyNumberFormat="1" applyFont="1" applyAlignment="1">
      <alignment vertical="top"/>
    </xf>
    <xf numFmtId="164" fontId="16" fillId="0" borderId="0" xfId="0" applyNumberFormat="1" applyFont="1" applyAlignment="1">
      <alignment vertical="top" wrapText="1"/>
    </xf>
    <xf numFmtId="164" fontId="26" fillId="0" borderId="0" xfId="0" applyNumberFormat="1" applyFont="1" applyAlignment="1">
      <alignment vertical="top"/>
    </xf>
    <xf numFmtId="164" fontId="28" fillId="0" borderId="0" xfId="0" applyNumberFormat="1" applyFont="1" applyAlignment="1">
      <alignment vertical="top"/>
    </xf>
    <xf numFmtId="164" fontId="17" fillId="0" borderId="0" xfId="0" applyNumberFormat="1" applyFont="1" applyAlignment="1">
      <alignment vertical="top"/>
    </xf>
    <xf numFmtId="164" fontId="33" fillId="0" borderId="0" xfId="0" applyNumberFormat="1" applyFont="1" applyBorder="1" applyAlignment="1">
      <alignment vertical="top"/>
    </xf>
    <xf numFmtId="164" fontId="16" fillId="0" borderId="0" xfId="0" applyNumberFormat="1" applyFont="1" applyAlignment="1">
      <alignment horizontal="center" vertical="top"/>
    </xf>
    <xf numFmtId="164" fontId="44" fillId="0" borderId="0" xfId="0" applyNumberFormat="1" applyFont="1" applyAlignment="1">
      <alignment vertical="top"/>
    </xf>
    <xf numFmtId="164" fontId="21" fillId="0" borderId="0" xfId="0" applyNumberFormat="1" applyFont="1" applyBorder="1" applyAlignment="1">
      <alignment vertical="top"/>
    </xf>
    <xf numFmtId="0" fontId="44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164" fontId="3" fillId="0" borderId="1" xfId="0" applyNumberFormat="1" applyFont="1" applyBorder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left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47"/>
  <sheetViews>
    <sheetView tabSelected="1" topLeftCell="A61" workbookViewId="0">
      <selection activeCell="B5" sqref="B5"/>
    </sheetView>
  </sheetViews>
  <sheetFormatPr defaultRowHeight="15.6" x14ac:dyDescent="0.35"/>
  <cols>
    <col min="1" max="1" width="10.33203125" style="1" customWidth="1"/>
    <col min="2" max="2" width="52.88671875" style="1" customWidth="1"/>
    <col min="3" max="3" width="21.77734375" style="46" customWidth="1"/>
    <col min="4" max="4" width="21.5546875" style="3" customWidth="1"/>
    <col min="5" max="5" width="21.6640625" style="46" customWidth="1"/>
    <col min="6" max="6" width="10.88671875" style="1" bestFit="1" customWidth="1"/>
    <col min="7" max="7" width="15.44140625" style="1" bestFit="1" customWidth="1"/>
    <col min="8" max="10" width="8.88671875" style="1"/>
    <col min="11" max="11" width="27.44140625" style="1" customWidth="1"/>
    <col min="12" max="16384" width="8.88671875" style="1"/>
  </cols>
  <sheetData>
    <row r="1" spans="1:11" s="29" customFormat="1" x14ac:dyDescent="0.35">
      <c r="B1" s="27" t="s">
        <v>0</v>
      </c>
      <c r="C1" s="46"/>
      <c r="D1" s="3"/>
      <c r="E1" s="46"/>
    </row>
    <row r="2" spans="1:11" s="29" customFormat="1" x14ac:dyDescent="0.35">
      <c r="A2" s="87" t="s">
        <v>129</v>
      </c>
      <c r="B2" s="27" t="s">
        <v>130</v>
      </c>
      <c r="C2" s="46"/>
      <c r="D2" s="3"/>
      <c r="E2" s="46"/>
    </row>
    <row r="3" spans="1:11" ht="16.8" x14ac:dyDescent="0.35">
      <c r="A3" s="5"/>
    </row>
    <row r="4" spans="1:11" ht="82.8" customHeight="1" x14ac:dyDescent="0.35">
      <c r="B4" s="28" t="s">
        <v>250</v>
      </c>
    </row>
    <row r="6" spans="1:11" ht="16.8" x14ac:dyDescent="0.35">
      <c r="A6" s="2" t="s">
        <v>1</v>
      </c>
      <c r="K6" s="2"/>
    </row>
    <row r="7" spans="1:11" s="54" customFormat="1" ht="16.8" x14ac:dyDescent="0.35">
      <c r="A7" s="53"/>
      <c r="C7" s="107" t="s">
        <v>218</v>
      </c>
      <c r="D7" s="123" t="s">
        <v>219</v>
      </c>
      <c r="E7" s="107" t="s">
        <v>220</v>
      </c>
    </row>
    <row r="8" spans="1:11" ht="16.8" x14ac:dyDescent="0.35">
      <c r="A8" s="2" t="s">
        <v>2</v>
      </c>
      <c r="C8" s="23"/>
      <c r="E8" s="23"/>
    </row>
    <row r="9" spans="1:11" s="45" customFormat="1" ht="16.8" x14ac:dyDescent="0.35">
      <c r="A9" s="45">
        <v>6</v>
      </c>
      <c r="B9" s="45" t="s">
        <v>174</v>
      </c>
      <c r="C9" s="93">
        <f>C11+C14+C23+C27+C31+C41+C49+C53+C57</f>
        <v>5522662</v>
      </c>
      <c r="D9" s="93">
        <f>D11+D14+D23+D27+D31+D41+D49+D53+D57</f>
        <v>-76386</v>
      </c>
      <c r="E9" s="93">
        <f>E11+E14+E23+E27+E31+E41+E49+E53+E57</f>
        <v>5446276</v>
      </c>
    </row>
    <row r="10" spans="1:11" s="45" customFormat="1" ht="16.8" x14ac:dyDescent="0.35">
      <c r="C10" s="92"/>
      <c r="D10" s="124"/>
      <c r="E10" s="92"/>
    </row>
    <row r="11" spans="1:11" s="106" customFormat="1" ht="16.8" x14ac:dyDescent="0.35">
      <c r="A11" s="105" t="s">
        <v>186</v>
      </c>
      <c r="B11" s="106" t="s">
        <v>185</v>
      </c>
      <c r="C11" s="92">
        <f>C12</f>
        <v>100000</v>
      </c>
      <c r="D11" s="124">
        <f>E11-C11</f>
        <v>-100000</v>
      </c>
      <c r="E11" s="92">
        <f>E12</f>
        <v>0</v>
      </c>
    </row>
    <row r="12" spans="1:11" s="104" customFormat="1" ht="16.8" x14ac:dyDescent="0.35">
      <c r="A12" s="104">
        <v>6332</v>
      </c>
      <c r="B12" s="104" t="s">
        <v>185</v>
      </c>
      <c r="C12" s="46">
        <v>100000</v>
      </c>
      <c r="D12" s="125">
        <f>E12-C12</f>
        <v>-100000</v>
      </c>
      <c r="E12" s="46">
        <v>0</v>
      </c>
    </row>
    <row r="13" spans="1:11" s="45" customFormat="1" ht="16.8" x14ac:dyDescent="0.35">
      <c r="C13" s="92"/>
      <c r="D13" s="125"/>
      <c r="E13" s="92"/>
    </row>
    <row r="14" spans="1:11" s="106" customFormat="1" ht="31.2" x14ac:dyDescent="0.35">
      <c r="A14" s="116" t="s">
        <v>212</v>
      </c>
      <c r="B14" s="115" t="s">
        <v>213</v>
      </c>
      <c r="C14" s="23">
        <f>C16</f>
        <v>691400</v>
      </c>
      <c r="D14" s="124">
        <f t="shared" ref="D14:D22" si="0">E14-C14</f>
        <v>0</v>
      </c>
      <c r="E14" s="23">
        <f>E16</f>
        <v>691400</v>
      </c>
    </row>
    <row r="15" spans="1:11" s="106" customFormat="1" ht="31.2" x14ac:dyDescent="0.35">
      <c r="A15" s="120">
        <v>6361</v>
      </c>
      <c r="B15" s="115" t="s">
        <v>214</v>
      </c>
      <c r="C15" s="23">
        <f>C16</f>
        <v>691400</v>
      </c>
      <c r="D15" s="124">
        <f t="shared" si="0"/>
        <v>0</v>
      </c>
      <c r="E15" s="23">
        <f>E16</f>
        <v>691400</v>
      </c>
    </row>
    <row r="16" spans="1:11" s="104" customFormat="1" ht="31.2" x14ac:dyDescent="0.35">
      <c r="A16" s="119">
        <v>63611</v>
      </c>
      <c r="B16" s="117" t="s">
        <v>214</v>
      </c>
      <c r="C16" s="3">
        <f>C17+C18+C19+C20+C21+C22</f>
        <v>691400</v>
      </c>
      <c r="D16" s="125">
        <f t="shared" si="0"/>
        <v>0</v>
      </c>
      <c r="E16" s="3">
        <f>E17+E18+E19+E20+E21+E22</f>
        <v>691400</v>
      </c>
    </row>
    <row r="17" spans="1:7" s="104" customFormat="1" ht="16.8" x14ac:dyDescent="0.35">
      <c r="A17" s="150">
        <v>6361105</v>
      </c>
      <c r="B17" s="29" t="s">
        <v>117</v>
      </c>
      <c r="C17" s="91">
        <v>113300</v>
      </c>
      <c r="D17" s="125">
        <f t="shared" si="0"/>
        <v>0</v>
      </c>
      <c r="E17" s="91">
        <v>113300</v>
      </c>
    </row>
    <row r="18" spans="1:7" s="104" customFormat="1" ht="16.8" x14ac:dyDescent="0.35">
      <c r="A18" s="150">
        <v>6361106</v>
      </c>
      <c r="B18" s="22" t="s">
        <v>5</v>
      </c>
      <c r="C18" s="91">
        <v>90300</v>
      </c>
      <c r="D18" s="125">
        <f t="shared" si="0"/>
        <v>0</v>
      </c>
      <c r="E18" s="91">
        <v>90300</v>
      </c>
    </row>
    <row r="19" spans="1:7" s="104" customFormat="1" ht="16.8" x14ac:dyDescent="0.35">
      <c r="A19" s="150">
        <v>6361107</v>
      </c>
      <c r="B19" s="22" t="s">
        <v>6</v>
      </c>
      <c r="C19" s="91">
        <v>158400</v>
      </c>
      <c r="D19" s="125">
        <f t="shared" si="0"/>
        <v>0</v>
      </c>
      <c r="E19" s="91">
        <v>158400</v>
      </c>
    </row>
    <row r="20" spans="1:7" s="104" customFormat="1" ht="16.8" x14ac:dyDescent="0.35">
      <c r="A20" s="150">
        <v>6361108</v>
      </c>
      <c r="B20" s="22" t="s">
        <v>7</v>
      </c>
      <c r="C20" s="91">
        <v>178600</v>
      </c>
      <c r="D20" s="125">
        <f t="shared" si="0"/>
        <v>0</v>
      </c>
      <c r="E20" s="91">
        <v>178600</v>
      </c>
      <c r="G20" s="180"/>
    </row>
    <row r="21" spans="1:7" s="104" customFormat="1" ht="16.8" x14ac:dyDescent="0.35">
      <c r="A21" s="150">
        <v>6361109</v>
      </c>
      <c r="B21" s="22" t="s">
        <v>8</v>
      </c>
      <c r="C21" s="91">
        <v>108500</v>
      </c>
      <c r="D21" s="125">
        <f t="shared" si="0"/>
        <v>0</v>
      </c>
      <c r="E21" s="91">
        <v>108500</v>
      </c>
    </row>
    <row r="22" spans="1:7" s="104" customFormat="1" ht="16.8" x14ac:dyDescent="0.35">
      <c r="A22" s="150">
        <v>6361110</v>
      </c>
      <c r="B22" s="22" t="s">
        <v>9</v>
      </c>
      <c r="C22" s="91">
        <v>42300</v>
      </c>
      <c r="D22" s="125">
        <f t="shared" si="0"/>
        <v>0</v>
      </c>
      <c r="E22" s="91">
        <v>42300</v>
      </c>
    </row>
    <row r="23" spans="1:7" s="106" customFormat="1" ht="31.2" x14ac:dyDescent="0.35">
      <c r="A23" s="116" t="s">
        <v>226</v>
      </c>
      <c r="B23" s="21" t="s">
        <v>227</v>
      </c>
      <c r="C23" s="94">
        <v>0</v>
      </c>
      <c r="D23" s="125">
        <f>E23-C23</f>
        <v>105123</v>
      </c>
      <c r="E23" s="94">
        <v>105123</v>
      </c>
    </row>
    <row r="24" spans="1:7" s="106" customFormat="1" ht="31.2" x14ac:dyDescent="0.35">
      <c r="A24" s="120">
        <v>6381</v>
      </c>
      <c r="B24" s="21" t="s">
        <v>227</v>
      </c>
      <c r="C24" s="94">
        <v>0</v>
      </c>
      <c r="D24" s="125">
        <f>E24-C24</f>
        <v>105123</v>
      </c>
      <c r="E24" s="94">
        <v>105123</v>
      </c>
    </row>
    <row r="25" spans="1:7" s="106" customFormat="1" ht="31.2" x14ac:dyDescent="0.35">
      <c r="A25" s="119">
        <v>63811</v>
      </c>
      <c r="B25" s="108" t="s">
        <v>227</v>
      </c>
      <c r="C25" s="91">
        <v>0</v>
      </c>
      <c r="D25" s="125">
        <f>E25-C25</f>
        <v>105123</v>
      </c>
      <c r="E25" s="91">
        <v>105123</v>
      </c>
    </row>
    <row r="26" spans="1:7" s="106" customFormat="1" ht="16.8" x14ac:dyDescent="0.35">
      <c r="A26" s="119"/>
      <c r="B26" s="108"/>
      <c r="C26" s="91"/>
      <c r="D26" s="125"/>
      <c r="E26" s="91"/>
    </row>
    <row r="27" spans="1:7" s="106" customFormat="1" ht="16.8" x14ac:dyDescent="0.35">
      <c r="A27" s="120" t="s">
        <v>228</v>
      </c>
      <c r="B27" s="21" t="s">
        <v>229</v>
      </c>
      <c r="C27" s="94">
        <v>0</v>
      </c>
      <c r="D27" s="124">
        <f>E27-C27</f>
        <v>41000</v>
      </c>
      <c r="E27" s="94">
        <f>E28</f>
        <v>41000</v>
      </c>
    </row>
    <row r="28" spans="1:7" s="106" customFormat="1" x14ac:dyDescent="0.35">
      <c r="A28" s="119">
        <v>6526</v>
      </c>
      <c r="B28" s="108" t="s">
        <v>230</v>
      </c>
      <c r="C28" s="91">
        <v>0</v>
      </c>
      <c r="D28" s="3">
        <f>E28-C28</f>
        <v>41000</v>
      </c>
      <c r="E28" s="91">
        <f>E29</f>
        <v>41000</v>
      </c>
    </row>
    <row r="29" spans="1:7" s="175" customFormat="1" ht="31.2" x14ac:dyDescent="0.35">
      <c r="A29" s="173">
        <v>65267</v>
      </c>
      <c r="B29" s="174" t="s">
        <v>231</v>
      </c>
      <c r="C29" s="91">
        <v>0</v>
      </c>
      <c r="D29" s="91">
        <f>E29-C29</f>
        <v>41000</v>
      </c>
      <c r="E29" s="91">
        <v>41000</v>
      </c>
    </row>
    <row r="30" spans="1:7" s="104" customFormat="1" ht="16.8" x14ac:dyDescent="0.35">
      <c r="A30" s="118"/>
      <c r="C30" s="46"/>
      <c r="D30" s="125"/>
      <c r="E30" s="46"/>
    </row>
    <row r="31" spans="1:7" x14ac:dyDescent="0.35">
      <c r="A31" s="20" t="s">
        <v>232</v>
      </c>
      <c r="B31" s="20" t="s">
        <v>3</v>
      </c>
      <c r="C31" s="94">
        <f>C33+C36+C38</f>
        <v>3712262</v>
      </c>
      <c r="D31" s="23">
        <f>E31-C31</f>
        <v>837</v>
      </c>
      <c r="E31" s="94">
        <f>E33+E36+E38</f>
        <v>3713099</v>
      </c>
    </row>
    <row r="32" spans="1:7" x14ac:dyDescent="0.35">
      <c r="A32" s="20">
        <v>6711</v>
      </c>
      <c r="B32" s="20" t="s">
        <v>4</v>
      </c>
      <c r="C32" s="94">
        <f>C33+C38</f>
        <v>1195308</v>
      </c>
      <c r="D32" s="23">
        <f t="shared" ref="D32:D38" si="1">E32-C32</f>
        <v>84</v>
      </c>
      <c r="E32" s="94">
        <f>E33+E38</f>
        <v>1195392</v>
      </c>
    </row>
    <row r="33" spans="1:5" s="7" customFormat="1" ht="28.2" customHeight="1" x14ac:dyDescent="0.3">
      <c r="A33" s="7">
        <v>671111</v>
      </c>
      <c r="B33" s="21" t="s">
        <v>123</v>
      </c>
      <c r="C33" s="95">
        <f>C34+C35</f>
        <v>915646</v>
      </c>
      <c r="D33" s="3">
        <f t="shared" si="1"/>
        <v>0</v>
      </c>
      <c r="E33" s="95">
        <f>E34+E35</f>
        <v>915646</v>
      </c>
    </row>
    <row r="34" spans="1:5" s="29" customFormat="1" x14ac:dyDescent="0.35">
      <c r="A34" s="29">
        <v>671111</v>
      </c>
      <c r="B34" s="22" t="s">
        <v>215</v>
      </c>
      <c r="C34" s="3">
        <v>268800</v>
      </c>
      <c r="D34" s="3">
        <f t="shared" si="1"/>
        <v>0</v>
      </c>
      <c r="E34" s="3">
        <v>268800</v>
      </c>
    </row>
    <row r="35" spans="1:5" s="29" customFormat="1" x14ac:dyDescent="0.35">
      <c r="A35" s="22">
        <v>671112</v>
      </c>
      <c r="B35" s="29" t="s">
        <v>118</v>
      </c>
      <c r="C35" s="3">
        <v>646846</v>
      </c>
      <c r="D35" s="3">
        <f t="shared" si="1"/>
        <v>0</v>
      </c>
      <c r="E35" s="3">
        <v>646846</v>
      </c>
    </row>
    <row r="36" spans="1:5" ht="16.8" x14ac:dyDescent="0.35">
      <c r="A36" s="8">
        <v>671110</v>
      </c>
      <c r="B36" s="32" t="s">
        <v>119</v>
      </c>
      <c r="C36" s="91">
        <v>2516954</v>
      </c>
      <c r="D36" s="3">
        <f t="shared" si="1"/>
        <v>753</v>
      </c>
      <c r="E36" s="91">
        <v>2517707</v>
      </c>
    </row>
    <row r="37" spans="1:5" ht="16.8" x14ac:dyDescent="0.35">
      <c r="A37" s="8"/>
      <c r="B37" s="32" t="s">
        <v>120</v>
      </c>
      <c r="C37" s="91"/>
      <c r="E37" s="91"/>
    </row>
    <row r="38" spans="1:5" ht="16.8" x14ac:dyDescent="0.35">
      <c r="A38" s="8">
        <v>671113</v>
      </c>
      <c r="B38" s="1" t="s">
        <v>121</v>
      </c>
      <c r="C38" s="91">
        <v>279662</v>
      </c>
      <c r="D38" s="3">
        <f t="shared" si="1"/>
        <v>84</v>
      </c>
      <c r="E38" s="91">
        <v>279746</v>
      </c>
    </row>
    <row r="39" spans="1:5" ht="16.8" x14ac:dyDescent="0.35">
      <c r="A39" s="8" t="s">
        <v>63</v>
      </c>
      <c r="B39" s="1" t="s">
        <v>122</v>
      </c>
      <c r="C39" s="91"/>
      <c r="D39" s="125"/>
      <c r="E39" s="91"/>
    </row>
    <row r="40" spans="1:5" s="29" customFormat="1" ht="16.8" x14ac:dyDescent="0.35">
      <c r="A40" s="8"/>
      <c r="C40" s="91"/>
      <c r="D40" s="125"/>
      <c r="E40" s="91"/>
    </row>
    <row r="41" spans="1:5" s="31" customFormat="1" ht="16.8" x14ac:dyDescent="0.35">
      <c r="A41" s="2" t="s">
        <v>233</v>
      </c>
      <c r="B41" s="2" t="s">
        <v>10</v>
      </c>
      <c r="C41" s="94">
        <f>C42+C46</f>
        <v>962000</v>
      </c>
      <c r="D41" s="124">
        <f>E41-C41</f>
        <v>-146846</v>
      </c>
      <c r="E41" s="94">
        <f>E42+E46</f>
        <v>815154</v>
      </c>
    </row>
    <row r="42" spans="1:5" s="31" customFormat="1" x14ac:dyDescent="0.35">
      <c r="A42" s="30">
        <v>6631</v>
      </c>
      <c r="B42" s="30" t="s">
        <v>11</v>
      </c>
      <c r="C42" s="94">
        <f>C43+C44+C45</f>
        <v>912000</v>
      </c>
      <c r="D42" s="23">
        <f t="shared" ref="D42:D68" si="2">E42-C42</f>
        <v>-146846</v>
      </c>
      <c r="E42" s="94">
        <f>E43+E44+E45</f>
        <v>765154</v>
      </c>
    </row>
    <row r="43" spans="1:5" x14ac:dyDescent="0.35">
      <c r="A43" s="1">
        <v>663121</v>
      </c>
      <c r="B43" s="22" t="s">
        <v>124</v>
      </c>
      <c r="C43" s="3">
        <v>900000</v>
      </c>
      <c r="D43" s="23">
        <f t="shared" si="2"/>
        <v>-146846</v>
      </c>
      <c r="E43" s="3">
        <v>753154</v>
      </c>
    </row>
    <row r="44" spans="1:5" x14ac:dyDescent="0.35">
      <c r="A44" s="1">
        <v>663122</v>
      </c>
      <c r="B44" s="22" t="s">
        <v>167</v>
      </c>
      <c r="C44" s="91">
        <v>12000</v>
      </c>
      <c r="D44" s="3">
        <f t="shared" si="2"/>
        <v>0</v>
      </c>
      <c r="E44" s="91">
        <v>12000</v>
      </c>
    </row>
    <row r="45" spans="1:5" x14ac:dyDescent="0.35">
      <c r="A45" s="1">
        <v>663141</v>
      </c>
      <c r="B45" s="22" t="s">
        <v>125</v>
      </c>
      <c r="C45" s="91">
        <v>0</v>
      </c>
      <c r="D45" s="3">
        <f t="shared" si="2"/>
        <v>0</v>
      </c>
      <c r="E45" s="91">
        <v>0</v>
      </c>
    </row>
    <row r="46" spans="1:5" s="31" customFormat="1" x14ac:dyDescent="0.35">
      <c r="A46" s="31">
        <v>6632</v>
      </c>
      <c r="B46" s="30" t="s">
        <v>190</v>
      </c>
      <c r="C46" s="94">
        <v>50000</v>
      </c>
      <c r="D46" s="23">
        <f t="shared" si="2"/>
        <v>0</v>
      </c>
      <c r="E46" s="94">
        <f>E47</f>
        <v>50000</v>
      </c>
    </row>
    <row r="47" spans="1:5" s="29" customFormat="1" ht="31.2" x14ac:dyDescent="0.35">
      <c r="A47" s="32">
        <v>66322</v>
      </c>
      <c r="B47" s="25" t="s">
        <v>202</v>
      </c>
      <c r="C47" s="91">
        <v>50000</v>
      </c>
      <c r="D47" s="3">
        <v>0</v>
      </c>
      <c r="E47" s="91">
        <v>50000</v>
      </c>
    </row>
    <row r="48" spans="1:5" ht="16.8" x14ac:dyDescent="0.35">
      <c r="A48" s="8"/>
      <c r="C48" s="91"/>
      <c r="D48" s="23"/>
      <c r="E48" s="91"/>
    </row>
    <row r="49" spans="1:5" s="31" customFormat="1" ht="31.2" x14ac:dyDescent="0.35">
      <c r="A49" s="7" t="s">
        <v>234</v>
      </c>
      <c r="B49" s="26" t="s">
        <v>127</v>
      </c>
      <c r="C49" s="23">
        <f>C51</f>
        <v>32000</v>
      </c>
      <c r="D49" s="23">
        <f t="shared" si="2"/>
        <v>25000</v>
      </c>
      <c r="E49" s="23">
        <f>E51</f>
        <v>57000</v>
      </c>
    </row>
    <row r="50" spans="1:5" s="29" customFormat="1" ht="31.2" x14ac:dyDescent="0.35">
      <c r="A50" s="32">
        <v>6615</v>
      </c>
      <c r="B50" s="25" t="s">
        <v>127</v>
      </c>
      <c r="C50" s="3">
        <f>C51</f>
        <v>32000</v>
      </c>
      <c r="D50" s="3">
        <f t="shared" si="2"/>
        <v>25000</v>
      </c>
      <c r="E50" s="3">
        <f>E51</f>
        <v>57000</v>
      </c>
    </row>
    <row r="51" spans="1:5" s="181" customFormat="1" ht="31.2" x14ac:dyDescent="0.35">
      <c r="A51" s="38">
        <v>661511</v>
      </c>
      <c r="B51" s="174" t="s">
        <v>126</v>
      </c>
      <c r="C51" s="91">
        <v>32000</v>
      </c>
      <c r="D51" s="91">
        <f t="shared" si="2"/>
        <v>25000</v>
      </c>
      <c r="E51" s="91">
        <v>57000</v>
      </c>
    </row>
    <row r="52" spans="1:5" x14ac:dyDescent="0.35">
      <c r="A52" s="24"/>
      <c r="C52" s="91"/>
      <c r="D52" s="23"/>
      <c r="E52" s="91"/>
    </row>
    <row r="53" spans="1:5" s="31" customFormat="1" x14ac:dyDescent="0.35">
      <c r="A53" s="30" t="s">
        <v>235</v>
      </c>
      <c r="B53" s="30" t="s">
        <v>12</v>
      </c>
      <c r="C53" s="94">
        <f>C54</f>
        <v>4000</v>
      </c>
      <c r="D53" s="23">
        <f t="shared" si="2"/>
        <v>-1500</v>
      </c>
      <c r="E53" s="94">
        <f>E54</f>
        <v>2500</v>
      </c>
    </row>
    <row r="54" spans="1:5" s="31" customFormat="1" x14ac:dyDescent="0.35">
      <c r="A54" s="30">
        <v>6413</v>
      </c>
      <c r="B54" s="30" t="s">
        <v>13</v>
      </c>
      <c r="C54" s="94">
        <f>C55</f>
        <v>4000</v>
      </c>
      <c r="D54" s="23">
        <f t="shared" si="2"/>
        <v>-1500</v>
      </c>
      <c r="E54" s="94">
        <f>E55</f>
        <v>2500</v>
      </c>
    </row>
    <row r="55" spans="1:5" x14ac:dyDescent="0.35">
      <c r="A55" s="1">
        <v>641320</v>
      </c>
      <c r="B55" s="22" t="s">
        <v>128</v>
      </c>
      <c r="C55" s="91">
        <v>4000</v>
      </c>
      <c r="D55" s="3">
        <f t="shared" si="2"/>
        <v>-1500</v>
      </c>
      <c r="E55" s="91">
        <v>2500</v>
      </c>
    </row>
    <row r="56" spans="1:5" s="29" customFormat="1" x14ac:dyDescent="0.35">
      <c r="B56" s="22"/>
      <c r="C56" s="91"/>
      <c r="D56" s="23"/>
      <c r="E56" s="91"/>
    </row>
    <row r="57" spans="1:5" s="7" customFormat="1" x14ac:dyDescent="0.3">
      <c r="A57" s="7" t="s">
        <v>236</v>
      </c>
      <c r="B57" s="7" t="s">
        <v>14</v>
      </c>
      <c r="C57" s="95">
        <f>C58</f>
        <v>21000</v>
      </c>
      <c r="D57" s="23">
        <f t="shared" si="2"/>
        <v>0</v>
      </c>
      <c r="E57" s="95">
        <f>E58</f>
        <v>21000</v>
      </c>
    </row>
    <row r="58" spans="1:5" s="7" customFormat="1" x14ac:dyDescent="0.3">
      <c r="A58" s="7">
        <v>6831</v>
      </c>
      <c r="B58" s="7" t="s">
        <v>14</v>
      </c>
      <c r="C58" s="95">
        <f>C59+C60+C61</f>
        <v>21000</v>
      </c>
      <c r="D58" s="23">
        <f t="shared" si="2"/>
        <v>0</v>
      </c>
      <c r="E58" s="95">
        <f>E59+E60+E61</f>
        <v>21000</v>
      </c>
    </row>
    <row r="59" spans="1:5" s="32" customFormat="1" x14ac:dyDescent="0.3">
      <c r="A59" s="32">
        <v>683110</v>
      </c>
      <c r="B59" s="32" t="s">
        <v>194</v>
      </c>
      <c r="C59" s="96">
        <v>500</v>
      </c>
      <c r="D59" s="3">
        <f t="shared" si="2"/>
        <v>0</v>
      </c>
      <c r="E59" s="96">
        <v>500</v>
      </c>
    </row>
    <row r="60" spans="1:5" s="32" customFormat="1" x14ac:dyDescent="0.3">
      <c r="A60" s="32">
        <v>683111</v>
      </c>
      <c r="B60" s="32" t="s">
        <v>192</v>
      </c>
      <c r="C60" s="96">
        <v>2500</v>
      </c>
      <c r="D60" s="3">
        <f t="shared" si="2"/>
        <v>0</v>
      </c>
      <c r="E60" s="96">
        <v>2500</v>
      </c>
    </row>
    <row r="61" spans="1:5" s="32" customFormat="1" x14ac:dyDescent="0.3">
      <c r="A61" s="32">
        <v>683112</v>
      </c>
      <c r="B61" s="32" t="s">
        <v>193</v>
      </c>
      <c r="C61" s="96">
        <v>18000</v>
      </c>
      <c r="D61" s="3">
        <f t="shared" si="2"/>
        <v>0</v>
      </c>
      <c r="E61" s="96">
        <v>18000</v>
      </c>
    </row>
    <row r="62" spans="1:5" s="32" customFormat="1" x14ac:dyDescent="0.3">
      <c r="C62" s="96"/>
      <c r="D62" s="23"/>
      <c r="E62" s="96"/>
    </row>
    <row r="63" spans="1:5" s="126" customFormat="1" ht="16.8" x14ac:dyDescent="0.3">
      <c r="A63" s="126">
        <v>9</v>
      </c>
      <c r="B63" s="126" t="s">
        <v>221</v>
      </c>
      <c r="C63" s="127">
        <f>C65</f>
        <v>480986</v>
      </c>
      <c r="D63" s="124">
        <f t="shared" si="2"/>
        <v>212766.86</v>
      </c>
      <c r="E63" s="127">
        <f t="shared" ref="E63" si="3">E65</f>
        <v>693752.86</v>
      </c>
    </row>
    <row r="64" spans="1:5" s="126" customFormat="1" ht="16.8" x14ac:dyDescent="0.3">
      <c r="C64" s="127"/>
      <c r="D64" s="124"/>
      <c r="E64" s="127"/>
    </row>
    <row r="65" spans="1:57" s="31" customFormat="1" ht="16.8" x14ac:dyDescent="0.35">
      <c r="A65" s="128" t="s">
        <v>237</v>
      </c>
      <c r="B65" s="128" t="s">
        <v>222</v>
      </c>
      <c r="C65" s="94">
        <f>C66</f>
        <v>480986</v>
      </c>
      <c r="D65" s="23">
        <f t="shared" si="2"/>
        <v>212766.86</v>
      </c>
      <c r="E65" s="94">
        <f t="shared" ref="E65" si="4">E66</f>
        <v>693752.86</v>
      </c>
    </row>
    <row r="66" spans="1:57" s="131" customFormat="1" ht="16.8" x14ac:dyDescent="0.35">
      <c r="A66" s="129">
        <v>9212</v>
      </c>
      <c r="B66" s="129" t="s">
        <v>223</v>
      </c>
      <c r="C66" s="130">
        <v>480986</v>
      </c>
      <c r="D66" s="3">
        <f t="shared" si="2"/>
        <v>212766.86</v>
      </c>
      <c r="E66" s="130">
        <v>693752.86</v>
      </c>
    </row>
    <row r="67" spans="1:57" s="135" customFormat="1" ht="16.8" x14ac:dyDescent="0.35">
      <c r="A67" s="132" t="s">
        <v>224</v>
      </c>
      <c r="B67" s="133"/>
      <c r="C67" s="134">
        <v>480986</v>
      </c>
      <c r="D67" s="3">
        <f t="shared" si="2"/>
        <v>212766.86</v>
      </c>
      <c r="E67" s="130">
        <v>693752.86</v>
      </c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  <c r="AD67" s="149"/>
      <c r="AE67" s="149"/>
      <c r="AF67" s="149"/>
      <c r="AG67" s="149"/>
      <c r="AH67" s="149"/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</row>
    <row r="68" spans="1:57" s="148" customFormat="1" ht="19.2" thickBot="1" x14ac:dyDescent="0.5">
      <c r="A68" s="145"/>
      <c r="B68" s="146" t="s">
        <v>16</v>
      </c>
      <c r="C68" s="147">
        <f>C9+C63</f>
        <v>6003648</v>
      </c>
      <c r="D68" s="177">
        <f t="shared" si="2"/>
        <v>136380.86000000034</v>
      </c>
      <c r="E68" s="147">
        <f>E9+E63</f>
        <v>6140028.8600000003</v>
      </c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  <c r="AT68" s="88"/>
      <c r="AU68" s="88"/>
      <c r="AV68" s="88"/>
      <c r="AW68" s="88"/>
      <c r="AX68" s="88"/>
      <c r="AY68" s="88"/>
      <c r="AZ68" s="88"/>
      <c r="BA68" s="88"/>
      <c r="BB68" s="88"/>
      <c r="BC68" s="88"/>
      <c r="BD68" s="88"/>
      <c r="BE68" s="88"/>
    </row>
    <row r="69" spans="1:57" ht="17.399999999999999" thickTop="1" x14ac:dyDescent="0.35">
      <c r="A69" s="10"/>
      <c r="D69" s="178" t="s">
        <v>247</v>
      </c>
    </row>
    <row r="70" spans="1:57" ht="16.8" x14ac:dyDescent="0.35">
      <c r="B70" s="8"/>
      <c r="D70" s="178"/>
    </row>
    <row r="71" spans="1:57" ht="16.8" x14ac:dyDescent="0.35">
      <c r="B71" s="8"/>
      <c r="D71" s="178" t="s">
        <v>248</v>
      </c>
    </row>
    <row r="72" spans="1:57" ht="16.8" x14ac:dyDescent="0.35">
      <c r="B72" s="8"/>
      <c r="C72" s="3"/>
      <c r="D72" s="125"/>
      <c r="E72" s="3"/>
    </row>
    <row r="73" spans="1:57" ht="16.8" x14ac:dyDescent="0.35">
      <c r="B73" s="8"/>
      <c r="C73" s="3"/>
      <c r="D73" s="125"/>
      <c r="E73" s="3"/>
    </row>
    <row r="74" spans="1:57" ht="16.8" x14ac:dyDescent="0.35">
      <c r="B74" s="8"/>
      <c r="D74" s="125"/>
    </row>
    <row r="75" spans="1:57" ht="16.8" x14ac:dyDescent="0.35">
      <c r="B75" s="8"/>
      <c r="D75" s="125"/>
    </row>
    <row r="76" spans="1:57" ht="16.8" x14ac:dyDescent="0.35">
      <c r="A76" s="2"/>
      <c r="B76" s="2"/>
      <c r="C76" s="23"/>
      <c r="D76" s="125"/>
      <c r="E76" s="23"/>
    </row>
    <row r="77" spans="1:57" ht="16.8" x14ac:dyDescent="0.35">
      <c r="A77" s="11"/>
      <c r="D77" s="125"/>
    </row>
    <row r="78" spans="1:57" ht="16.8" x14ac:dyDescent="0.35">
      <c r="A78" s="2"/>
      <c r="B78" s="2"/>
      <c r="D78" s="125"/>
    </row>
    <row r="79" spans="1:57" ht="16.8" x14ac:dyDescent="0.35">
      <c r="D79" s="125"/>
    </row>
    <row r="80" spans="1:57" ht="16.8" x14ac:dyDescent="0.35">
      <c r="A80" s="12"/>
      <c r="D80" s="125"/>
    </row>
    <row r="81" spans="1:5" ht="16.8" x14ac:dyDescent="0.35">
      <c r="A81" s="2"/>
      <c r="B81" s="2"/>
      <c r="D81" s="125"/>
    </row>
    <row r="82" spans="1:5" ht="16.8" x14ac:dyDescent="0.35">
      <c r="C82" s="3"/>
      <c r="D82" s="125"/>
      <c r="E82" s="3"/>
    </row>
    <row r="83" spans="1:5" ht="16.8" x14ac:dyDescent="0.35">
      <c r="D83" s="125"/>
    </row>
    <row r="84" spans="1:5" ht="16.8" x14ac:dyDescent="0.35">
      <c r="A84" s="6"/>
      <c r="D84" s="125"/>
    </row>
    <row r="85" spans="1:5" ht="16.8" x14ac:dyDescent="0.35">
      <c r="A85" s="2"/>
      <c r="B85" s="2"/>
      <c r="D85" s="125"/>
    </row>
    <row r="86" spans="1:5" ht="16.8" x14ac:dyDescent="0.35">
      <c r="D86" s="125"/>
    </row>
    <row r="87" spans="1:5" ht="16.8" x14ac:dyDescent="0.35">
      <c r="A87" s="8"/>
      <c r="D87" s="125"/>
    </row>
    <row r="88" spans="1:5" ht="16.8" x14ac:dyDescent="0.35">
      <c r="A88" s="10"/>
      <c r="D88" s="125"/>
    </row>
    <row r="89" spans="1:5" ht="16.8" x14ac:dyDescent="0.35">
      <c r="A89" s="10"/>
      <c r="D89" s="125"/>
    </row>
    <row r="90" spans="1:5" ht="16.8" x14ac:dyDescent="0.35">
      <c r="A90" s="2"/>
      <c r="B90" s="2"/>
      <c r="D90" s="125"/>
    </row>
    <row r="91" spans="1:5" ht="16.8" x14ac:dyDescent="0.35">
      <c r="A91" s="11"/>
      <c r="D91" s="125"/>
    </row>
    <row r="92" spans="1:5" ht="16.8" x14ac:dyDescent="0.35">
      <c r="A92" s="2"/>
      <c r="B92" s="2"/>
      <c r="D92" s="125"/>
    </row>
    <row r="93" spans="1:5" ht="16.8" x14ac:dyDescent="0.35">
      <c r="D93" s="125"/>
    </row>
    <row r="94" spans="1:5" ht="16.8" x14ac:dyDescent="0.35">
      <c r="D94" s="125"/>
    </row>
    <row r="95" spans="1:5" ht="16.8" x14ac:dyDescent="0.35">
      <c r="D95" s="125"/>
    </row>
    <row r="96" spans="1:5" ht="16.8" x14ac:dyDescent="0.35">
      <c r="D96" s="125"/>
    </row>
    <row r="97" spans="1:6" ht="16.8" x14ac:dyDescent="0.35">
      <c r="C97" s="89"/>
      <c r="D97" s="125"/>
      <c r="E97" s="89"/>
    </row>
    <row r="98" spans="1:6" ht="16.8" x14ac:dyDescent="0.35">
      <c r="D98" s="125"/>
    </row>
    <row r="99" spans="1:6" ht="16.8" x14ac:dyDescent="0.35">
      <c r="A99" s="12"/>
      <c r="D99" s="125"/>
    </row>
    <row r="100" spans="1:6" ht="16.8" x14ac:dyDescent="0.35">
      <c r="A100" s="2"/>
      <c r="B100" s="2"/>
      <c r="D100" s="125"/>
    </row>
    <row r="101" spans="1:6" ht="16.8" x14ac:dyDescent="0.35">
      <c r="B101" s="8"/>
      <c r="D101" s="125"/>
    </row>
    <row r="102" spans="1:6" ht="16.8" x14ac:dyDescent="0.35">
      <c r="A102" s="10"/>
      <c r="D102" s="125"/>
    </row>
    <row r="103" spans="1:6" ht="16.8" x14ac:dyDescent="0.35">
      <c r="A103" s="2"/>
      <c r="B103" s="2"/>
      <c r="D103" s="125"/>
    </row>
    <row r="104" spans="1:6" ht="16.8" x14ac:dyDescent="0.35">
      <c r="C104" s="3"/>
      <c r="D104" s="125"/>
      <c r="E104" s="3"/>
    </row>
    <row r="105" spans="1:6" ht="16.8" x14ac:dyDescent="0.35">
      <c r="D105" s="125"/>
      <c r="F105" s="8"/>
    </row>
    <row r="106" spans="1:6" ht="16.8" x14ac:dyDescent="0.35">
      <c r="C106" s="3"/>
      <c r="D106" s="125"/>
      <c r="E106" s="3"/>
    </row>
    <row r="107" spans="1:6" ht="16.8" x14ac:dyDescent="0.35">
      <c r="C107" s="3"/>
      <c r="D107" s="125"/>
      <c r="E107" s="3"/>
    </row>
    <row r="108" spans="1:6" ht="16.8" x14ac:dyDescent="0.35">
      <c r="A108" s="10"/>
      <c r="D108" s="125"/>
    </row>
    <row r="109" spans="1:6" ht="16.8" x14ac:dyDescent="0.35">
      <c r="A109" s="2"/>
      <c r="B109" s="2"/>
      <c r="D109" s="125"/>
    </row>
    <row r="110" spans="1:6" ht="16.8" x14ac:dyDescent="0.35">
      <c r="A110" s="2"/>
      <c r="D110" s="125"/>
    </row>
    <row r="111" spans="1:6" ht="16.8" x14ac:dyDescent="0.35">
      <c r="A111" s="2"/>
      <c r="B111" s="2"/>
      <c r="D111" s="125"/>
    </row>
    <row r="112" spans="1:6" ht="16.8" x14ac:dyDescent="0.35">
      <c r="D112" s="125"/>
    </row>
    <row r="113" spans="1:6" ht="16.8" x14ac:dyDescent="0.35">
      <c r="C113" s="3"/>
      <c r="D113" s="125"/>
      <c r="E113" s="3"/>
    </row>
    <row r="114" spans="1:6" ht="16.8" x14ac:dyDescent="0.35">
      <c r="D114" s="125"/>
    </row>
    <row r="115" spans="1:6" ht="16.8" x14ac:dyDescent="0.35">
      <c r="D115" s="125"/>
    </row>
    <row r="116" spans="1:6" ht="16.8" x14ac:dyDescent="0.35">
      <c r="A116" s="8"/>
      <c r="D116" s="125"/>
    </row>
    <row r="117" spans="1:6" ht="16.8" x14ac:dyDescent="0.35">
      <c r="A117" s="10"/>
      <c r="D117" s="125"/>
    </row>
    <row r="118" spans="1:6" ht="16.8" x14ac:dyDescent="0.35">
      <c r="A118" s="2"/>
      <c r="B118" s="2"/>
      <c r="D118" s="125"/>
    </row>
    <row r="119" spans="1:6" ht="16.8" x14ac:dyDescent="0.35">
      <c r="B119" s="8"/>
      <c r="C119" s="3"/>
      <c r="D119" s="125"/>
      <c r="E119" s="3"/>
    </row>
    <row r="120" spans="1:6" ht="16.8" x14ac:dyDescent="0.35">
      <c r="A120" s="10"/>
      <c r="D120" s="125"/>
    </row>
    <row r="121" spans="1:6" ht="16.8" x14ac:dyDescent="0.35">
      <c r="A121" s="10"/>
      <c r="D121" s="125"/>
    </row>
    <row r="122" spans="1:6" ht="16.8" x14ac:dyDescent="0.35">
      <c r="A122" s="10"/>
      <c r="D122" s="125"/>
    </row>
    <row r="123" spans="1:6" ht="16.8" x14ac:dyDescent="0.35">
      <c r="A123" s="8"/>
      <c r="B123" s="2"/>
      <c r="D123" s="125"/>
    </row>
    <row r="124" spans="1:6" ht="16.8" x14ac:dyDescent="0.35">
      <c r="D124" s="125"/>
      <c r="F124" s="8"/>
    </row>
    <row r="125" spans="1:6" ht="16.8" x14ac:dyDescent="0.35">
      <c r="D125" s="125"/>
    </row>
    <row r="126" spans="1:6" ht="16.8" x14ac:dyDescent="0.35">
      <c r="C126" s="3"/>
      <c r="D126" s="125"/>
      <c r="E126" s="3"/>
    </row>
    <row r="127" spans="1:6" ht="16.8" x14ac:dyDescent="0.35">
      <c r="A127" s="10"/>
      <c r="D127" s="125"/>
    </row>
    <row r="128" spans="1:6" ht="16.8" x14ac:dyDescent="0.35">
      <c r="A128" s="2"/>
      <c r="B128" s="2"/>
      <c r="C128" s="23"/>
      <c r="D128" s="125"/>
      <c r="E128" s="23"/>
    </row>
    <row r="129" spans="1:7" ht="16.8" x14ac:dyDescent="0.35">
      <c r="C129" s="3"/>
      <c r="D129" s="125"/>
      <c r="E129" s="3"/>
    </row>
    <row r="130" spans="1:7" ht="16.8" x14ac:dyDescent="0.35">
      <c r="D130" s="125"/>
      <c r="F130" s="13"/>
      <c r="G130" s="8"/>
    </row>
    <row r="131" spans="1:7" ht="16.8" x14ac:dyDescent="0.35">
      <c r="D131" s="125"/>
    </row>
    <row r="132" spans="1:7" ht="16.8" x14ac:dyDescent="0.35">
      <c r="A132" s="2"/>
      <c r="B132" s="2"/>
      <c r="D132" s="125"/>
    </row>
    <row r="133" spans="1:7" ht="16.8" x14ac:dyDescent="0.35">
      <c r="D133" s="125"/>
    </row>
    <row r="134" spans="1:7" ht="16.8" x14ac:dyDescent="0.35">
      <c r="A134" s="14"/>
      <c r="C134" s="89"/>
      <c r="D134" s="125"/>
      <c r="E134" s="89"/>
    </row>
    <row r="135" spans="1:7" ht="16.8" x14ac:dyDescent="0.35">
      <c r="D135" s="125"/>
    </row>
    <row r="136" spans="1:7" ht="16.8" x14ac:dyDescent="0.35">
      <c r="A136" s="15"/>
      <c r="D136" s="125"/>
    </row>
    <row r="137" spans="1:7" ht="16.8" x14ac:dyDescent="0.35">
      <c r="D137" s="125"/>
    </row>
    <row r="138" spans="1:7" ht="16.8" x14ac:dyDescent="0.35">
      <c r="A138" s="14"/>
      <c r="D138" s="125"/>
    </row>
    <row r="139" spans="1:7" ht="16.8" x14ac:dyDescent="0.35">
      <c r="A139" s="16"/>
      <c r="D139" s="125"/>
    </row>
    <row r="140" spans="1:7" ht="16.8" x14ac:dyDescent="0.35">
      <c r="A140" s="2"/>
      <c r="B140" s="2"/>
      <c r="D140" s="125"/>
    </row>
    <row r="141" spans="1:7" ht="16.8" x14ac:dyDescent="0.35">
      <c r="C141" s="3"/>
      <c r="D141" s="125"/>
      <c r="E141" s="3"/>
    </row>
    <row r="142" spans="1:7" ht="16.8" x14ac:dyDescent="0.35">
      <c r="D142" s="125"/>
    </row>
    <row r="143" spans="1:7" ht="16.8" x14ac:dyDescent="0.35">
      <c r="A143" s="10"/>
      <c r="D143" s="125"/>
    </row>
    <row r="144" spans="1:7" ht="16.8" x14ac:dyDescent="0.35">
      <c r="B144" s="2"/>
      <c r="D144" s="125"/>
    </row>
    <row r="145" spans="1:6" ht="16.8" x14ac:dyDescent="0.35">
      <c r="D145" s="125"/>
      <c r="F145" s="17"/>
    </row>
    <row r="146" spans="1:6" ht="16.8" x14ac:dyDescent="0.35">
      <c r="C146" s="3"/>
      <c r="D146" s="125"/>
      <c r="E146" s="3"/>
    </row>
    <row r="147" spans="1:6" ht="16.8" x14ac:dyDescent="0.35">
      <c r="A147" s="10"/>
      <c r="D147" s="125"/>
    </row>
    <row r="148" spans="1:6" ht="16.8" x14ac:dyDescent="0.35">
      <c r="A148" s="2"/>
      <c r="B148" s="2"/>
      <c r="C148" s="23"/>
      <c r="D148" s="125"/>
      <c r="E148" s="23"/>
    </row>
    <row r="149" spans="1:6" ht="16.8" x14ac:dyDescent="0.35">
      <c r="A149" s="11"/>
      <c r="D149" s="125"/>
    </row>
    <row r="150" spans="1:6" ht="16.8" x14ac:dyDescent="0.35">
      <c r="A150" s="4"/>
      <c r="B150" s="4"/>
      <c r="D150" s="125"/>
    </row>
    <row r="151" spans="1:6" x14ac:dyDescent="0.35">
      <c r="C151" s="3"/>
      <c r="E151" s="3"/>
    </row>
    <row r="154" spans="1:6" ht="16.8" x14ac:dyDescent="0.35">
      <c r="A154" s="8"/>
    </row>
    <row r="155" spans="1:6" ht="16.8" x14ac:dyDescent="0.35">
      <c r="A155" s="2"/>
      <c r="B155" s="2"/>
    </row>
    <row r="163" spans="1:5" ht="16.8" x14ac:dyDescent="0.35">
      <c r="A163" s="10"/>
    </row>
    <row r="164" spans="1:5" ht="16.8" x14ac:dyDescent="0.35">
      <c r="A164" s="2"/>
      <c r="B164" s="2"/>
    </row>
    <row r="166" spans="1:5" ht="16.8" x14ac:dyDescent="0.35">
      <c r="A166" s="10"/>
    </row>
    <row r="167" spans="1:5" ht="16.8" x14ac:dyDescent="0.35">
      <c r="A167" s="2"/>
      <c r="B167" s="2"/>
      <c r="C167" s="23"/>
      <c r="E167" s="23"/>
    </row>
    <row r="168" spans="1:5" ht="16.8" x14ac:dyDescent="0.35">
      <c r="B168" s="8"/>
    </row>
    <row r="169" spans="1:5" ht="16.8" x14ac:dyDescent="0.35">
      <c r="A169" s="8"/>
      <c r="B169" s="8"/>
    </row>
    <row r="170" spans="1:5" ht="16.8" x14ac:dyDescent="0.35">
      <c r="A170" s="10"/>
    </row>
    <row r="171" spans="1:5" ht="16.8" x14ac:dyDescent="0.35">
      <c r="A171" s="2"/>
      <c r="B171" s="2"/>
    </row>
    <row r="172" spans="1:5" ht="16.8" x14ac:dyDescent="0.35">
      <c r="A172" s="15"/>
    </row>
    <row r="173" spans="1:5" ht="16.8" x14ac:dyDescent="0.35">
      <c r="A173" s="6"/>
    </row>
    <row r="174" spans="1:5" ht="16.8" x14ac:dyDescent="0.35">
      <c r="A174" s="2"/>
      <c r="B174" s="2"/>
      <c r="C174" s="90"/>
      <c r="D174" s="89"/>
      <c r="E174" s="90"/>
    </row>
    <row r="175" spans="1:5" x14ac:dyDescent="0.35">
      <c r="C175" s="3"/>
      <c r="E175" s="3"/>
    </row>
    <row r="178" spans="1:5" ht="16.8" x14ac:dyDescent="0.35">
      <c r="A178" s="8"/>
      <c r="B178" s="8"/>
    </row>
    <row r="179" spans="1:5" ht="16.8" x14ac:dyDescent="0.35">
      <c r="A179" s="8"/>
    </row>
    <row r="180" spans="1:5" ht="16.8" x14ac:dyDescent="0.35">
      <c r="B180" s="2"/>
    </row>
    <row r="182" spans="1:5" ht="16.8" x14ac:dyDescent="0.35">
      <c r="A182" s="8"/>
    </row>
    <row r="183" spans="1:5" ht="16.8" x14ac:dyDescent="0.35">
      <c r="A183" s="2"/>
      <c r="B183" s="2"/>
      <c r="C183" s="23"/>
      <c r="E183" s="23"/>
    </row>
    <row r="184" spans="1:5" x14ac:dyDescent="0.35">
      <c r="C184" s="3"/>
      <c r="E184" s="3"/>
    </row>
    <row r="187" spans="1:5" x14ac:dyDescent="0.35">
      <c r="C187" s="3"/>
      <c r="E187" s="3"/>
    </row>
    <row r="188" spans="1:5" ht="16.8" x14ac:dyDescent="0.35">
      <c r="B188" s="8"/>
    </row>
    <row r="189" spans="1:5" ht="16.8" x14ac:dyDescent="0.35">
      <c r="A189" s="10"/>
    </row>
    <row r="190" spans="1:5" ht="16.8" x14ac:dyDescent="0.35">
      <c r="A190" s="2"/>
      <c r="B190" s="2"/>
    </row>
    <row r="191" spans="1:5" ht="16.8" x14ac:dyDescent="0.35">
      <c r="A191" s="6"/>
    </row>
    <row r="192" spans="1:5" ht="16.8" x14ac:dyDescent="0.35">
      <c r="A192" s="2"/>
      <c r="B192" s="2"/>
      <c r="C192" s="23"/>
      <c r="E192" s="23"/>
    </row>
    <row r="196" spans="1:5" ht="16.8" x14ac:dyDescent="0.35">
      <c r="A196" s="14"/>
    </row>
    <row r="197" spans="1:5" ht="16.8" x14ac:dyDescent="0.35">
      <c r="A197" s="2"/>
      <c r="B197" s="2"/>
      <c r="C197" s="23"/>
      <c r="E197" s="23"/>
    </row>
    <row r="198" spans="1:5" x14ac:dyDescent="0.35">
      <c r="C198" s="3"/>
      <c r="E198" s="3"/>
    </row>
    <row r="199" spans="1:5" ht="16.8" x14ac:dyDescent="0.35">
      <c r="A199" s="10"/>
    </row>
    <row r="200" spans="1:5" ht="16.8" x14ac:dyDescent="0.35">
      <c r="A200" s="2"/>
      <c r="B200" s="2"/>
    </row>
    <row r="202" spans="1:5" ht="16.8" x14ac:dyDescent="0.35">
      <c r="A202" s="10"/>
    </row>
    <row r="203" spans="1:5" ht="16.8" x14ac:dyDescent="0.35">
      <c r="A203" s="2"/>
      <c r="B203" s="2"/>
    </row>
    <row r="204" spans="1:5" ht="16.8" x14ac:dyDescent="0.35">
      <c r="A204" s="2"/>
    </row>
    <row r="205" spans="1:5" ht="16.8" x14ac:dyDescent="0.35">
      <c r="A205" s="2"/>
      <c r="B205" s="2"/>
    </row>
    <row r="206" spans="1:5" ht="16.8" x14ac:dyDescent="0.35">
      <c r="B206" s="8"/>
    </row>
    <row r="207" spans="1:5" ht="16.8" x14ac:dyDescent="0.35">
      <c r="A207" s="8"/>
    </row>
    <row r="208" spans="1:5" ht="16.8" x14ac:dyDescent="0.35">
      <c r="A208" s="2"/>
      <c r="B208" s="2"/>
    </row>
    <row r="209" spans="1:5" ht="16.8" x14ac:dyDescent="0.35">
      <c r="B209" s="8"/>
    </row>
    <row r="210" spans="1:5" ht="16.8" x14ac:dyDescent="0.35">
      <c r="A210" s="2"/>
    </row>
    <row r="211" spans="1:5" ht="16.8" x14ac:dyDescent="0.35">
      <c r="A211" s="2"/>
      <c r="B211" s="2"/>
    </row>
    <row r="212" spans="1:5" ht="16.8" x14ac:dyDescent="0.35">
      <c r="A212" s="2"/>
    </row>
    <row r="213" spans="1:5" ht="16.8" x14ac:dyDescent="0.35">
      <c r="A213" s="2"/>
      <c r="B213" s="2"/>
      <c r="C213" s="23"/>
      <c r="E213" s="23"/>
    </row>
    <row r="214" spans="1:5" ht="16.8" x14ac:dyDescent="0.35">
      <c r="B214" s="8"/>
    </row>
    <row r="215" spans="1:5" ht="16.8" x14ac:dyDescent="0.35">
      <c r="A215" s="15"/>
      <c r="B215" s="15"/>
    </row>
    <row r="216" spans="1:5" ht="16.8" x14ac:dyDescent="0.35">
      <c r="A216" s="8"/>
      <c r="B216" s="8"/>
    </row>
    <row r="217" spans="1:5" ht="16.8" x14ac:dyDescent="0.35">
      <c r="A217" s="8"/>
    </row>
    <row r="218" spans="1:5" ht="16.8" x14ac:dyDescent="0.35">
      <c r="A218" s="2"/>
      <c r="B218" s="2"/>
    </row>
    <row r="219" spans="1:5" ht="16.8" x14ac:dyDescent="0.35">
      <c r="B219" s="8"/>
    </row>
    <row r="220" spans="1:5" ht="16.8" x14ac:dyDescent="0.35">
      <c r="A220" s="2"/>
    </row>
    <row r="221" spans="1:5" ht="16.8" x14ac:dyDescent="0.35">
      <c r="A221" s="2"/>
    </row>
    <row r="222" spans="1:5" ht="16.8" x14ac:dyDescent="0.35">
      <c r="A222" s="2"/>
      <c r="B222" s="2"/>
      <c r="C222" s="23"/>
      <c r="E222" s="23"/>
    </row>
    <row r="223" spans="1:5" ht="16.8" x14ac:dyDescent="0.35">
      <c r="A223" s="6"/>
    </row>
    <row r="224" spans="1:5" ht="16.8" x14ac:dyDescent="0.35">
      <c r="A224" s="2"/>
      <c r="B224" s="2"/>
    </row>
    <row r="225" spans="1:11" ht="16.8" x14ac:dyDescent="0.35">
      <c r="B225" s="8"/>
    </row>
    <row r="226" spans="1:11" ht="16.8" x14ac:dyDescent="0.35">
      <c r="A226" s="8"/>
      <c r="B226" s="8"/>
      <c r="C226" s="3"/>
      <c r="E226" s="3"/>
    </row>
    <row r="227" spans="1:11" ht="16.8" x14ac:dyDescent="0.35">
      <c r="A227" s="2"/>
      <c r="B227" s="2"/>
    </row>
    <row r="228" spans="1:11" ht="16.8" x14ac:dyDescent="0.35">
      <c r="B228" s="8"/>
    </row>
    <row r="229" spans="1:11" ht="16.8" x14ac:dyDescent="0.35">
      <c r="B229" s="8"/>
    </row>
    <row r="230" spans="1:11" ht="16.8" x14ac:dyDescent="0.35">
      <c r="A230" s="8"/>
      <c r="B230" s="8"/>
    </row>
    <row r="231" spans="1:11" ht="16.8" x14ac:dyDescent="0.35">
      <c r="A231" s="10"/>
    </row>
    <row r="232" spans="1:11" ht="16.8" x14ac:dyDescent="0.35">
      <c r="A232" s="2"/>
      <c r="B232" s="2"/>
    </row>
    <row r="233" spans="1:11" ht="16.8" x14ac:dyDescent="0.35">
      <c r="B233" s="8"/>
      <c r="C233" s="3"/>
      <c r="E233" s="3"/>
      <c r="J233" s="8"/>
      <c r="K233" s="17"/>
    </row>
    <row r="234" spans="1:11" ht="16.8" x14ac:dyDescent="0.35">
      <c r="A234" s="8"/>
    </row>
    <row r="235" spans="1:11" x14ac:dyDescent="0.35">
      <c r="C235" s="89"/>
      <c r="D235" s="89"/>
      <c r="E235" s="89"/>
    </row>
    <row r="237" spans="1:11" ht="16.8" x14ac:dyDescent="0.35">
      <c r="A237" s="15"/>
    </row>
    <row r="238" spans="1:11" ht="16.8" x14ac:dyDescent="0.35">
      <c r="A238" s="15"/>
    </row>
    <row r="239" spans="1:11" ht="16.8" x14ac:dyDescent="0.35">
      <c r="A239" s="15"/>
    </row>
    <row r="240" spans="1:11" x14ac:dyDescent="0.35">
      <c r="C240" s="3"/>
      <c r="E240" s="3"/>
    </row>
    <row r="242" spans="1:2" ht="16.8" x14ac:dyDescent="0.35">
      <c r="A242" s="9"/>
    </row>
    <row r="243" spans="1:2" ht="16.8" x14ac:dyDescent="0.35">
      <c r="A243" s="18"/>
    </row>
    <row r="245" spans="1:2" ht="16.8" x14ac:dyDescent="0.35">
      <c r="A245" s="19"/>
    </row>
    <row r="246" spans="1:2" ht="16.8" x14ac:dyDescent="0.35">
      <c r="A246" s="2"/>
      <c r="B246" s="2"/>
    </row>
    <row r="247" spans="1:2" ht="16.8" x14ac:dyDescent="0.35">
      <c r="A247" s="2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44"/>
  <sheetViews>
    <sheetView topLeftCell="A217" workbookViewId="0">
      <selection activeCell="J7" sqref="J7:M26"/>
    </sheetView>
  </sheetViews>
  <sheetFormatPr defaultRowHeight="15.6" x14ac:dyDescent="0.3"/>
  <cols>
    <col min="1" max="1" width="2.77734375" style="32" customWidth="1"/>
    <col min="2" max="2" width="10.5546875" style="22" customWidth="1"/>
    <col min="3" max="3" width="9.6640625" style="22" bestFit="1" customWidth="1"/>
    <col min="4" max="4" width="39.6640625" style="22" customWidth="1"/>
    <col min="5" max="5" width="6.88671875" style="22" customWidth="1"/>
    <col min="6" max="6" width="19.77734375" style="97" customWidth="1"/>
    <col min="7" max="7" width="18.5546875" style="32" customWidth="1"/>
    <col min="8" max="8" width="18.88671875" style="97" customWidth="1"/>
    <col min="9" max="9" width="8.88671875" style="41"/>
    <col min="10" max="10" width="14.33203125" style="154" customWidth="1"/>
    <col min="11" max="11" width="14.6640625" style="154" customWidth="1"/>
    <col min="12" max="12" width="17.33203125" style="161" customWidth="1"/>
    <col min="13" max="13" width="14" style="154" bestFit="1" customWidth="1"/>
    <col min="14" max="14" width="14.44140625" style="41" customWidth="1"/>
    <col min="15" max="16384" width="8.88671875" style="41"/>
  </cols>
  <sheetData>
    <row r="1" spans="1:15" s="51" customFormat="1" ht="20.399999999999999" x14ac:dyDescent="0.3">
      <c r="A1" s="37"/>
      <c r="B1" s="8"/>
      <c r="C1" s="122"/>
      <c r="D1" s="121"/>
      <c r="E1" s="8"/>
      <c r="F1" s="98"/>
      <c r="G1" s="32"/>
      <c r="H1" s="98"/>
      <c r="J1" s="158"/>
      <c r="K1" s="158"/>
      <c r="L1" s="170"/>
      <c r="M1" s="158"/>
    </row>
    <row r="2" spans="1:15" s="51" customFormat="1" ht="16.8" x14ac:dyDescent="0.3">
      <c r="A2" s="37" t="s">
        <v>142</v>
      </c>
      <c r="B2" s="8"/>
      <c r="C2" s="2" t="s">
        <v>17</v>
      </c>
      <c r="D2" s="8"/>
      <c r="E2" s="8"/>
      <c r="F2" s="98" t="s">
        <v>218</v>
      </c>
      <c r="G2" s="136" t="s">
        <v>219</v>
      </c>
      <c r="H2" s="98" t="s">
        <v>220</v>
      </c>
      <c r="J2" s="169"/>
      <c r="K2" s="169"/>
      <c r="L2" s="169"/>
      <c r="M2" s="169"/>
      <c r="N2" s="172"/>
      <c r="O2" s="172"/>
    </row>
    <row r="3" spans="1:15" s="52" customFormat="1" ht="16.8" x14ac:dyDescent="0.3">
      <c r="B3" s="57">
        <v>3</v>
      </c>
      <c r="C3" s="57"/>
      <c r="D3" s="57"/>
      <c r="E3" s="57"/>
      <c r="F3" s="33">
        <f>F4+F152+F31</f>
        <v>5122000</v>
      </c>
      <c r="G3" s="137">
        <f>H3-F3</f>
        <v>-30131</v>
      </c>
      <c r="H3" s="33">
        <f>H4+H31+H152</f>
        <v>5091869</v>
      </c>
      <c r="J3" s="159"/>
      <c r="K3" s="159"/>
      <c r="L3" s="159"/>
      <c r="M3" s="159"/>
    </row>
    <row r="4" spans="1:15" s="36" customFormat="1" x14ac:dyDescent="0.3">
      <c r="A4" s="35"/>
      <c r="B4" s="58">
        <v>31</v>
      </c>
      <c r="C4" s="58" t="s">
        <v>143</v>
      </c>
      <c r="D4" s="58"/>
      <c r="E4" s="58"/>
      <c r="F4" s="44">
        <f>F5+F9+F19</f>
        <v>4124000</v>
      </c>
      <c r="G4" s="137">
        <f>H4-F4</f>
        <v>754</v>
      </c>
      <c r="H4" s="44">
        <f>H5+H9+H19</f>
        <v>4124754</v>
      </c>
      <c r="J4" s="160"/>
      <c r="K4" s="160"/>
      <c r="L4" s="160"/>
      <c r="M4" s="160"/>
    </row>
    <row r="5" spans="1:15" s="34" customFormat="1" x14ac:dyDescent="0.3">
      <c r="A5" s="7"/>
      <c r="B5" s="30" t="s">
        <v>18</v>
      </c>
      <c r="C5" s="30" t="s">
        <v>19</v>
      </c>
      <c r="D5" s="30"/>
      <c r="E5" s="30"/>
      <c r="F5" s="56">
        <f>F7</f>
        <v>3175000</v>
      </c>
      <c r="G5" s="137">
        <f>H5-F5</f>
        <v>18519</v>
      </c>
      <c r="H5" s="56">
        <f>H6</f>
        <v>3193519</v>
      </c>
      <c r="J5" s="161"/>
      <c r="K5" s="161"/>
      <c r="L5" s="161"/>
      <c r="M5" s="161"/>
    </row>
    <row r="6" spans="1:15" s="34" customFormat="1" x14ac:dyDescent="0.3">
      <c r="A6" s="7"/>
      <c r="B6" s="30">
        <v>3111</v>
      </c>
      <c r="C6" s="30" t="s">
        <v>20</v>
      </c>
      <c r="D6" s="30"/>
      <c r="E6" s="30"/>
      <c r="F6" s="56">
        <f>F7</f>
        <v>3175000</v>
      </c>
      <c r="G6" s="137">
        <f>H6-F6</f>
        <v>18519</v>
      </c>
      <c r="H6" s="56">
        <f>H7</f>
        <v>3193519</v>
      </c>
      <c r="J6" s="161"/>
      <c r="K6" s="161"/>
      <c r="L6" s="161"/>
      <c r="M6" s="161"/>
    </row>
    <row r="7" spans="1:15" x14ac:dyDescent="0.3">
      <c r="B7" s="22">
        <v>311110</v>
      </c>
      <c r="C7" s="22" t="s">
        <v>151</v>
      </c>
      <c r="F7" s="55">
        <v>3175000</v>
      </c>
      <c r="G7" s="138">
        <f>H7-F7</f>
        <v>18519</v>
      </c>
      <c r="H7" s="55">
        <v>3193519</v>
      </c>
      <c r="N7" s="154"/>
    </row>
    <row r="8" spans="1:15" x14ac:dyDescent="0.3">
      <c r="B8" s="24"/>
      <c r="F8" s="55"/>
      <c r="G8" s="138"/>
      <c r="H8" s="55"/>
    </row>
    <row r="9" spans="1:15" s="34" customFormat="1" x14ac:dyDescent="0.3">
      <c r="A9" s="7"/>
      <c r="B9" s="30" t="s">
        <v>21</v>
      </c>
      <c r="C9" s="30" t="s">
        <v>22</v>
      </c>
      <c r="D9" s="30"/>
      <c r="E9" s="30"/>
      <c r="F9" s="56">
        <f>F10</f>
        <v>191000</v>
      </c>
      <c r="G9" s="137">
        <f t="shared" ref="G9:G16" si="0">H9-F9</f>
        <v>-61765</v>
      </c>
      <c r="H9" s="56">
        <f>H10</f>
        <v>129235</v>
      </c>
      <c r="J9" s="154"/>
      <c r="K9" s="154"/>
      <c r="L9" s="161"/>
      <c r="M9" s="154"/>
    </row>
    <row r="10" spans="1:15" s="34" customFormat="1" x14ac:dyDescent="0.3">
      <c r="A10" s="7"/>
      <c r="B10" s="59">
        <v>3121</v>
      </c>
      <c r="C10" s="30" t="s">
        <v>22</v>
      </c>
      <c r="D10" s="30"/>
      <c r="E10" s="30"/>
      <c r="F10" s="56">
        <f>F11+F12+F13+F15+F16+F17+F14</f>
        <v>191000</v>
      </c>
      <c r="G10" s="137">
        <f t="shared" si="0"/>
        <v>-61765</v>
      </c>
      <c r="H10" s="56">
        <f>H11+H12+H13+H15+H16+H17+H14</f>
        <v>129235</v>
      </c>
      <c r="J10" s="154"/>
      <c r="K10" s="154"/>
      <c r="L10" s="161"/>
      <c r="M10" s="154"/>
    </row>
    <row r="11" spans="1:15" x14ac:dyDescent="0.3">
      <c r="B11" s="60">
        <v>31215</v>
      </c>
      <c r="C11" s="22" t="s">
        <v>140</v>
      </c>
      <c r="E11" s="61"/>
      <c r="F11" s="55">
        <v>24000</v>
      </c>
      <c r="G11" s="138">
        <f t="shared" si="0"/>
        <v>-12000</v>
      </c>
      <c r="H11" s="55">
        <v>12000</v>
      </c>
    </row>
    <row r="12" spans="1:15" s="39" customFormat="1" x14ac:dyDescent="0.3">
      <c r="A12" s="38"/>
      <c r="B12" s="109">
        <v>31214</v>
      </c>
      <c r="C12" s="65" t="s">
        <v>141</v>
      </c>
      <c r="D12" s="65"/>
      <c r="E12" s="65"/>
      <c r="F12" s="43">
        <v>69500</v>
      </c>
      <c r="G12" s="138">
        <f t="shared" si="0"/>
        <v>-45165</v>
      </c>
      <c r="H12" s="43">
        <v>24335</v>
      </c>
      <c r="J12" s="154"/>
      <c r="K12" s="154"/>
      <c r="L12" s="161"/>
      <c r="M12" s="154"/>
    </row>
    <row r="13" spans="1:15" x14ac:dyDescent="0.3">
      <c r="B13" s="60">
        <v>31212</v>
      </c>
      <c r="C13" s="22" t="s">
        <v>24</v>
      </c>
      <c r="E13" s="22" t="s">
        <v>25</v>
      </c>
      <c r="F13" s="55">
        <v>20000</v>
      </c>
      <c r="G13" s="138">
        <f t="shared" si="0"/>
        <v>-4000</v>
      </c>
      <c r="H13" s="55">
        <v>16000</v>
      </c>
    </row>
    <row r="14" spans="1:15" x14ac:dyDescent="0.3">
      <c r="B14" s="60">
        <v>31213</v>
      </c>
      <c r="C14" s="22" t="s">
        <v>182</v>
      </c>
      <c r="F14" s="55">
        <v>9200</v>
      </c>
      <c r="G14" s="138">
        <f t="shared" si="0"/>
        <v>0</v>
      </c>
      <c r="H14" s="55">
        <v>9200</v>
      </c>
    </row>
    <row r="15" spans="1:15" s="39" customFormat="1" x14ac:dyDescent="0.3">
      <c r="A15" s="38"/>
      <c r="B15" s="109">
        <v>31213</v>
      </c>
      <c r="C15" s="65" t="s">
        <v>26</v>
      </c>
      <c r="D15" s="65"/>
      <c r="E15" s="65"/>
      <c r="F15" s="43">
        <v>10800</v>
      </c>
      <c r="G15" s="138">
        <f t="shared" si="0"/>
        <v>-600</v>
      </c>
      <c r="H15" s="43">
        <v>10200</v>
      </c>
      <c r="J15" s="162"/>
      <c r="K15" s="162"/>
      <c r="L15" s="160"/>
      <c r="M15" s="162"/>
    </row>
    <row r="16" spans="1:15" x14ac:dyDescent="0.3">
      <c r="B16" s="60">
        <v>31216</v>
      </c>
      <c r="C16" s="22" t="s">
        <v>139</v>
      </c>
      <c r="F16" s="55">
        <v>57500</v>
      </c>
      <c r="G16" s="138">
        <f t="shared" si="0"/>
        <v>0</v>
      </c>
      <c r="H16" s="55">
        <v>57500</v>
      </c>
    </row>
    <row r="17" spans="1:14" s="103" customFormat="1" x14ac:dyDescent="0.3">
      <c r="A17" s="100"/>
      <c r="B17" s="101"/>
      <c r="C17" s="24"/>
      <c r="D17" s="24"/>
      <c r="E17" s="24"/>
      <c r="F17" s="102"/>
      <c r="G17" s="138"/>
      <c r="H17" s="102"/>
      <c r="J17" s="154"/>
      <c r="K17" s="154"/>
      <c r="L17" s="161"/>
      <c r="M17" s="154"/>
    </row>
    <row r="18" spans="1:14" x14ac:dyDescent="0.3">
      <c r="B18" s="60"/>
      <c r="F18" s="55"/>
      <c r="G18" s="138"/>
      <c r="H18" s="55"/>
    </row>
    <row r="19" spans="1:14" s="34" customFormat="1" x14ac:dyDescent="0.3">
      <c r="A19" s="7"/>
      <c r="B19" s="30" t="s">
        <v>27</v>
      </c>
      <c r="C19" s="30" t="s">
        <v>28</v>
      </c>
      <c r="D19" s="30"/>
      <c r="E19" s="30"/>
      <c r="F19" s="56">
        <f>F20+F22+F25</f>
        <v>758000</v>
      </c>
      <c r="G19" s="137">
        <f t="shared" ref="G19:G27" si="1">H19-F19</f>
        <v>44000</v>
      </c>
      <c r="H19" s="56">
        <f>H20+H22+H25</f>
        <v>802000</v>
      </c>
      <c r="J19" s="154"/>
      <c r="K19" s="154"/>
      <c r="L19" s="161"/>
      <c r="M19" s="154"/>
    </row>
    <row r="20" spans="1:14" s="34" customFormat="1" x14ac:dyDescent="0.3">
      <c r="A20" s="7"/>
      <c r="B20" s="30">
        <v>3131</v>
      </c>
      <c r="C20" s="30" t="s">
        <v>29</v>
      </c>
      <c r="D20" s="30"/>
      <c r="E20" s="30" t="s">
        <v>15</v>
      </c>
      <c r="F20" s="56">
        <f>F21</f>
        <v>248000</v>
      </c>
      <c r="G20" s="137">
        <f>G21</f>
        <v>2000</v>
      </c>
      <c r="H20" s="56">
        <f>H21</f>
        <v>250000</v>
      </c>
      <c r="J20" s="154"/>
      <c r="K20" s="154"/>
      <c r="L20" s="161"/>
      <c r="M20" s="154"/>
    </row>
    <row r="21" spans="1:14" x14ac:dyDescent="0.3">
      <c r="C21" s="22" t="s">
        <v>30</v>
      </c>
      <c r="F21" s="55">
        <v>248000</v>
      </c>
      <c r="G21" s="138">
        <f>H21-F21</f>
        <v>2000</v>
      </c>
      <c r="H21" s="55">
        <v>250000</v>
      </c>
      <c r="N21" s="154"/>
    </row>
    <row r="22" spans="1:14" s="34" customFormat="1" x14ac:dyDescent="0.3">
      <c r="A22" s="7"/>
      <c r="B22" s="30">
        <v>3132</v>
      </c>
      <c r="C22" s="30" t="s">
        <v>31</v>
      </c>
      <c r="D22" s="30"/>
      <c r="E22" s="62"/>
      <c r="F22" s="56">
        <f>F23+F24</f>
        <v>450000</v>
      </c>
      <c r="G22" s="137">
        <v>42000</v>
      </c>
      <c r="H22" s="56">
        <f>H23+H24</f>
        <v>492000</v>
      </c>
      <c r="J22" s="154"/>
      <c r="K22" s="154"/>
      <c r="L22" s="161"/>
      <c r="M22" s="154"/>
    </row>
    <row r="23" spans="1:14" x14ac:dyDescent="0.3">
      <c r="C23" s="22" t="s">
        <v>32</v>
      </c>
      <c r="F23" s="55">
        <v>430000</v>
      </c>
      <c r="G23" s="138">
        <f t="shared" si="1"/>
        <v>40000</v>
      </c>
      <c r="H23" s="55">
        <v>470000</v>
      </c>
      <c r="N23" s="154"/>
    </row>
    <row r="24" spans="1:14" x14ac:dyDescent="0.3">
      <c r="C24" s="22" t="s">
        <v>33</v>
      </c>
      <c r="F24" s="55">
        <v>20000</v>
      </c>
      <c r="G24" s="138">
        <v>2000</v>
      </c>
      <c r="H24" s="55">
        <v>22000</v>
      </c>
      <c r="N24" s="154"/>
    </row>
    <row r="25" spans="1:14" s="34" customFormat="1" x14ac:dyDescent="0.3">
      <c r="A25" s="7"/>
      <c r="B25" s="30">
        <v>3133</v>
      </c>
      <c r="C25" s="30" t="s">
        <v>34</v>
      </c>
      <c r="D25" s="30"/>
      <c r="E25" s="30"/>
      <c r="F25" s="56">
        <f>F26+F27</f>
        <v>60000</v>
      </c>
      <c r="G25" s="137">
        <f>H25-F25</f>
        <v>0</v>
      </c>
      <c r="H25" s="56">
        <f>H26</f>
        <v>60000</v>
      </c>
      <c r="J25" s="154"/>
      <c r="K25" s="154"/>
      <c r="L25" s="161"/>
      <c r="M25" s="154"/>
      <c r="N25" s="154"/>
    </row>
    <row r="26" spans="1:14" x14ac:dyDescent="0.3">
      <c r="C26" s="22" t="s">
        <v>35</v>
      </c>
      <c r="F26" s="55">
        <v>55000</v>
      </c>
      <c r="G26" s="138">
        <f>H26-F26</f>
        <v>5000</v>
      </c>
      <c r="H26" s="55">
        <v>60000</v>
      </c>
      <c r="N26" s="154"/>
    </row>
    <row r="27" spans="1:14" x14ac:dyDescent="0.3">
      <c r="B27" s="22" t="s">
        <v>159</v>
      </c>
      <c r="F27" s="55">
        <v>5000</v>
      </c>
      <c r="G27" s="138">
        <f t="shared" si="1"/>
        <v>-5000</v>
      </c>
      <c r="H27" s="55">
        <v>0</v>
      </c>
      <c r="M27" s="161"/>
    </row>
    <row r="28" spans="1:14" x14ac:dyDescent="0.3">
      <c r="F28" s="55"/>
      <c r="G28" s="138"/>
      <c r="H28" s="55"/>
      <c r="M28" s="161"/>
    </row>
    <row r="29" spans="1:14" x14ac:dyDescent="0.3">
      <c r="F29" s="55"/>
      <c r="G29" s="138"/>
      <c r="H29" s="55"/>
    </row>
    <row r="30" spans="1:14" x14ac:dyDescent="0.3">
      <c r="F30" s="55"/>
      <c r="G30" s="138"/>
      <c r="H30" s="55"/>
    </row>
    <row r="31" spans="1:14" s="36" customFormat="1" x14ac:dyDescent="0.3">
      <c r="A31" s="35"/>
      <c r="B31" s="58">
        <v>32</v>
      </c>
      <c r="C31" s="58" t="s">
        <v>148</v>
      </c>
      <c r="D31" s="58"/>
      <c r="E31" s="58"/>
      <c r="F31" s="44">
        <f>F32+F51+F89+F133</f>
        <v>994000</v>
      </c>
      <c r="G31" s="137">
        <f t="shared" ref="G31:G40" si="2">H31-F31</f>
        <v>-30905</v>
      </c>
      <c r="H31" s="44">
        <f>H32+H51+H89+H133</f>
        <v>963095</v>
      </c>
      <c r="J31" s="160"/>
      <c r="K31" s="160"/>
      <c r="L31" s="160"/>
      <c r="M31" s="160"/>
    </row>
    <row r="32" spans="1:14" s="34" customFormat="1" x14ac:dyDescent="0.3">
      <c r="A32" s="7"/>
      <c r="B32" s="30" t="s">
        <v>36</v>
      </c>
      <c r="C32" s="30" t="s">
        <v>37</v>
      </c>
      <c r="D32" s="30"/>
      <c r="E32" s="30"/>
      <c r="F32" s="56">
        <f t="shared" ref="F32" si="3">F33+F42+F45</f>
        <v>107000</v>
      </c>
      <c r="G32" s="137">
        <f t="shared" si="2"/>
        <v>14815</v>
      </c>
      <c r="H32" s="56">
        <f>H33+H42+H45</f>
        <v>121815</v>
      </c>
      <c r="J32" s="161"/>
      <c r="K32" s="161"/>
      <c r="L32" s="161"/>
      <c r="M32" s="161"/>
    </row>
    <row r="33" spans="1:13" s="34" customFormat="1" x14ac:dyDescent="0.3">
      <c r="A33" s="7"/>
      <c r="B33" s="30">
        <v>3211</v>
      </c>
      <c r="C33" s="30" t="s">
        <v>38</v>
      </c>
      <c r="D33" s="30"/>
      <c r="E33" s="30"/>
      <c r="F33" s="56">
        <f>F34+F35+F36+F37+F38+F40+F39</f>
        <v>18000</v>
      </c>
      <c r="G33" s="137">
        <f t="shared" si="2"/>
        <v>-4685</v>
      </c>
      <c r="H33" s="56">
        <f>H34+H35+H36+H37+H38+H40+H39</f>
        <v>13315</v>
      </c>
      <c r="J33" s="161"/>
      <c r="K33" s="161"/>
      <c r="L33" s="161"/>
      <c r="M33" s="161"/>
    </row>
    <row r="34" spans="1:13" x14ac:dyDescent="0.3">
      <c r="C34" s="22" t="s">
        <v>39</v>
      </c>
      <c r="F34" s="43">
        <v>2500</v>
      </c>
      <c r="G34" s="138">
        <f t="shared" si="2"/>
        <v>-1500</v>
      </c>
      <c r="H34" s="43">
        <v>1000</v>
      </c>
    </row>
    <row r="35" spans="1:13" x14ac:dyDescent="0.3">
      <c r="C35" s="22" t="s">
        <v>40</v>
      </c>
      <c r="F35" s="43">
        <v>1000</v>
      </c>
      <c r="G35" s="138">
        <f t="shared" si="2"/>
        <v>0</v>
      </c>
      <c r="H35" s="43">
        <v>1000</v>
      </c>
    </row>
    <row r="36" spans="1:13" x14ac:dyDescent="0.3">
      <c r="C36" s="22" t="s">
        <v>42</v>
      </c>
      <c r="F36" s="43">
        <v>2000</v>
      </c>
      <c r="G36" s="138">
        <f t="shared" si="2"/>
        <v>200</v>
      </c>
      <c r="H36" s="43">
        <v>2200</v>
      </c>
    </row>
    <row r="37" spans="1:13" s="39" customFormat="1" x14ac:dyDescent="0.3">
      <c r="A37" s="38"/>
      <c r="B37" s="65"/>
      <c r="C37" s="65" t="s">
        <v>43</v>
      </c>
      <c r="D37" s="65"/>
      <c r="E37" s="65"/>
      <c r="F37" s="43">
        <v>6000</v>
      </c>
      <c r="G37" s="138">
        <f t="shared" si="2"/>
        <v>0</v>
      </c>
      <c r="H37" s="43">
        <v>6000</v>
      </c>
      <c r="J37" s="162"/>
      <c r="K37" s="162"/>
      <c r="L37" s="160"/>
      <c r="M37" s="162"/>
    </row>
    <row r="38" spans="1:13" x14ac:dyDescent="0.3">
      <c r="C38" s="22" t="s">
        <v>44</v>
      </c>
      <c r="F38" s="43">
        <v>1500</v>
      </c>
      <c r="G38" s="138">
        <f t="shared" si="2"/>
        <v>615</v>
      </c>
      <c r="H38" s="43">
        <v>2115</v>
      </c>
    </row>
    <row r="39" spans="1:13" x14ac:dyDescent="0.3">
      <c r="C39" s="22" t="s">
        <v>195</v>
      </c>
      <c r="F39" s="43">
        <v>4000</v>
      </c>
      <c r="G39" s="138">
        <f t="shared" si="2"/>
        <v>-4000</v>
      </c>
      <c r="H39" s="43">
        <v>0</v>
      </c>
    </row>
    <row r="40" spans="1:13" x14ac:dyDescent="0.3">
      <c r="C40" s="22" t="s">
        <v>45</v>
      </c>
      <c r="F40" s="43">
        <v>1000</v>
      </c>
      <c r="G40" s="138">
        <f t="shared" si="2"/>
        <v>0</v>
      </c>
      <c r="H40" s="43">
        <v>1000</v>
      </c>
    </row>
    <row r="41" spans="1:13" x14ac:dyDescent="0.3">
      <c r="B41" s="63"/>
      <c r="F41" s="55"/>
      <c r="G41" s="138"/>
      <c r="H41" s="55"/>
    </row>
    <row r="42" spans="1:13" s="34" customFormat="1" x14ac:dyDescent="0.3">
      <c r="A42" s="7"/>
      <c r="B42" s="30">
        <v>3212</v>
      </c>
      <c r="C42" s="30" t="s">
        <v>46</v>
      </c>
      <c r="D42" s="30"/>
      <c r="E42" s="62"/>
      <c r="F42" s="56">
        <f>F43</f>
        <v>75000</v>
      </c>
      <c r="G42" s="137">
        <f>H42-F42</f>
        <v>7000</v>
      </c>
      <c r="H42" s="56">
        <f>H43</f>
        <v>82000</v>
      </c>
      <c r="J42" s="161"/>
      <c r="K42" s="161"/>
      <c r="L42" s="161"/>
      <c r="M42" s="161"/>
    </row>
    <row r="43" spans="1:13" s="39" customFormat="1" x14ac:dyDescent="0.3">
      <c r="A43" s="38"/>
      <c r="B43" s="65">
        <v>32121</v>
      </c>
      <c r="C43" s="65" t="s">
        <v>144</v>
      </c>
      <c r="D43" s="65"/>
      <c r="E43" s="65" t="s">
        <v>41</v>
      </c>
      <c r="F43" s="43">
        <v>75000</v>
      </c>
      <c r="G43" s="138">
        <f>H43-F43</f>
        <v>7000</v>
      </c>
      <c r="H43" s="43">
        <v>82000</v>
      </c>
      <c r="J43" s="162"/>
      <c r="K43" s="162"/>
      <c r="L43" s="160"/>
      <c r="M43" s="162"/>
    </row>
    <row r="44" spans="1:13" x14ac:dyDescent="0.3">
      <c r="B44" s="24"/>
      <c r="F44" s="55"/>
      <c r="G44" s="138"/>
      <c r="H44" s="55"/>
    </row>
    <row r="45" spans="1:13" x14ac:dyDescent="0.3">
      <c r="B45" s="30">
        <v>3213</v>
      </c>
      <c r="C45" s="30" t="s">
        <v>47</v>
      </c>
      <c r="F45" s="56">
        <f>F46+F47+F48+F49</f>
        <v>14000</v>
      </c>
      <c r="G45" s="137">
        <f>H45-F45</f>
        <v>12500</v>
      </c>
      <c r="H45" s="56">
        <f>H46+H47+H48+H49</f>
        <v>26500</v>
      </c>
    </row>
    <row r="46" spans="1:13" x14ac:dyDescent="0.3">
      <c r="C46" s="22" t="s">
        <v>48</v>
      </c>
      <c r="F46" s="55">
        <v>4000</v>
      </c>
      <c r="G46" s="138">
        <f>H46-F46</f>
        <v>-500</v>
      </c>
      <c r="H46" s="55">
        <v>3500</v>
      </c>
    </row>
    <row r="47" spans="1:13" x14ac:dyDescent="0.3">
      <c r="C47" s="22" t="s">
        <v>49</v>
      </c>
      <c r="F47" s="55">
        <v>0</v>
      </c>
      <c r="G47" s="138">
        <f>H47-F47</f>
        <v>0</v>
      </c>
      <c r="H47" s="55">
        <v>0</v>
      </c>
    </row>
    <row r="48" spans="1:13" x14ac:dyDescent="0.3">
      <c r="C48" s="22" t="s">
        <v>50</v>
      </c>
      <c r="F48" s="55">
        <v>6000</v>
      </c>
      <c r="G48" s="138">
        <f>H48-F48</f>
        <v>7000</v>
      </c>
      <c r="H48" s="55">
        <v>13000</v>
      </c>
    </row>
    <row r="49" spans="1:13" x14ac:dyDescent="0.3">
      <c r="C49" s="22" t="s">
        <v>51</v>
      </c>
      <c r="F49" s="55">
        <v>4000</v>
      </c>
      <c r="G49" s="138">
        <f>H49-F49</f>
        <v>6000</v>
      </c>
      <c r="H49" s="55">
        <v>10000</v>
      </c>
    </row>
    <row r="50" spans="1:13" x14ac:dyDescent="0.3">
      <c r="B50" s="24"/>
      <c r="F50" s="55"/>
      <c r="G50" s="138"/>
      <c r="H50" s="55"/>
    </row>
    <row r="51" spans="1:13" s="34" customFormat="1" x14ac:dyDescent="0.3">
      <c r="A51" s="7"/>
      <c r="B51" s="30" t="s">
        <v>52</v>
      </c>
      <c r="C51" s="30" t="s">
        <v>53</v>
      </c>
      <c r="D51" s="30"/>
      <c r="E51" s="30"/>
      <c r="F51" s="56">
        <f>F52+F59+F62+F67+F73+F78+F82</f>
        <v>330200</v>
      </c>
      <c r="G51" s="137">
        <f t="shared" ref="G51:G57" si="4">H51-F51</f>
        <v>-15875</v>
      </c>
      <c r="H51" s="56">
        <f>H52+H59+H62+H67+H73+H78+H82</f>
        <v>314325</v>
      </c>
      <c r="J51" s="161"/>
      <c r="K51" s="161"/>
      <c r="L51" s="161"/>
      <c r="M51" s="161"/>
    </row>
    <row r="52" spans="1:13" x14ac:dyDescent="0.3">
      <c r="B52" s="30">
        <v>3221</v>
      </c>
      <c r="C52" s="30" t="s">
        <v>54</v>
      </c>
      <c r="F52" s="56">
        <f t="shared" ref="F52" si="5">F53+F54+F55+F56+F57</f>
        <v>23000</v>
      </c>
      <c r="G52" s="137">
        <f t="shared" si="4"/>
        <v>1000</v>
      </c>
      <c r="H52" s="56">
        <f t="shared" ref="H52" si="6">H53+H54+H55+H56+H57</f>
        <v>24000</v>
      </c>
    </row>
    <row r="53" spans="1:13" x14ac:dyDescent="0.3">
      <c r="C53" s="22" t="s">
        <v>55</v>
      </c>
      <c r="F53" s="55">
        <v>4000</v>
      </c>
      <c r="G53" s="138">
        <f t="shared" si="4"/>
        <v>0</v>
      </c>
      <c r="H53" s="55">
        <v>4000</v>
      </c>
    </row>
    <row r="54" spans="1:13" x14ac:dyDescent="0.3">
      <c r="C54" s="22" t="s">
        <v>56</v>
      </c>
      <c r="F54" s="55">
        <v>6000</v>
      </c>
      <c r="G54" s="138">
        <f t="shared" si="4"/>
        <v>4000</v>
      </c>
      <c r="H54" s="55">
        <v>10000</v>
      </c>
    </row>
    <row r="55" spans="1:13" x14ac:dyDescent="0.3">
      <c r="C55" s="22" t="s">
        <v>57</v>
      </c>
      <c r="F55" s="55">
        <v>5000</v>
      </c>
      <c r="G55" s="138">
        <f t="shared" si="4"/>
        <v>-2000</v>
      </c>
      <c r="H55" s="55">
        <v>3000</v>
      </c>
    </row>
    <row r="56" spans="1:13" x14ac:dyDescent="0.3">
      <c r="C56" s="22" t="s">
        <v>58</v>
      </c>
      <c r="F56" s="55">
        <v>1000</v>
      </c>
      <c r="G56" s="138">
        <f t="shared" si="4"/>
        <v>0</v>
      </c>
      <c r="H56" s="55">
        <v>1000</v>
      </c>
    </row>
    <row r="57" spans="1:13" x14ac:dyDescent="0.3">
      <c r="B57" s="22">
        <v>32216</v>
      </c>
      <c r="C57" s="22" t="s">
        <v>59</v>
      </c>
      <c r="F57" s="55">
        <v>7000</v>
      </c>
      <c r="G57" s="138">
        <f t="shared" si="4"/>
        <v>-1000</v>
      </c>
      <c r="H57" s="55">
        <v>6000</v>
      </c>
    </row>
    <row r="58" spans="1:13" x14ac:dyDescent="0.3">
      <c r="B58" s="24"/>
      <c r="F58" s="64"/>
      <c r="G58" s="138"/>
      <c r="H58" s="64"/>
    </row>
    <row r="59" spans="1:13" s="34" customFormat="1" x14ac:dyDescent="0.3">
      <c r="A59" s="7"/>
      <c r="B59" s="30">
        <v>3222</v>
      </c>
      <c r="C59" s="30" t="s">
        <v>60</v>
      </c>
      <c r="D59" s="30"/>
      <c r="E59" s="30"/>
      <c r="F59" s="56">
        <f>F60</f>
        <v>7000</v>
      </c>
      <c r="G59" s="137">
        <f t="shared" ref="G59:G65" si="7">H59-F59</f>
        <v>0</v>
      </c>
      <c r="H59" s="56">
        <f>H60</f>
        <v>7000</v>
      </c>
      <c r="J59" s="161"/>
      <c r="K59" s="161"/>
      <c r="L59" s="161"/>
      <c r="M59" s="161"/>
    </row>
    <row r="60" spans="1:13" x14ac:dyDescent="0.3">
      <c r="B60" s="22">
        <v>32224</v>
      </c>
      <c r="C60" s="22" t="s">
        <v>61</v>
      </c>
      <c r="F60" s="55">
        <v>7000</v>
      </c>
      <c r="G60" s="138">
        <f t="shared" si="7"/>
        <v>0</v>
      </c>
      <c r="H60" s="55">
        <v>7000</v>
      </c>
    </row>
    <row r="61" spans="1:13" x14ac:dyDescent="0.3">
      <c r="F61" s="55"/>
      <c r="G61" s="138"/>
      <c r="H61" s="55"/>
    </row>
    <row r="62" spans="1:13" s="34" customFormat="1" x14ac:dyDescent="0.3">
      <c r="A62" s="7"/>
      <c r="B62" s="30">
        <v>32221</v>
      </c>
      <c r="C62" s="30" t="s">
        <v>62</v>
      </c>
      <c r="D62" s="30"/>
      <c r="E62" s="30"/>
      <c r="F62" s="56">
        <f>F63+F64+F65</f>
        <v>35000</v>
      </c>
      <c r="G62" s="137">
        <f t="shared" si="7"/>
        <v>1125</v>
      </c>
      <c r="H62" s="56">
        <f>H63+H64+H65</f>
        <v>36125</v>
      </c>
      <c r="J62" s="161"/>
      <c r="K62" s="161"/>
      <c r="L62" s="161"/>
      <c r="M62" s="161"/>
    </row>
    <row r="63" spans="1:13" x14ac:dyDescent="0.3">
      <c r="C63" s="22" t="s">
        <v>64</v>
      </c>
      <c r="F63" s="55">
        <v>32000</v>
      </c>
      <c r="G63" s="138">
        <f t="shared" si="7"/>
        <v>2000</v>
      </c>
      <c r="H63" s="55">
        <v>34000</v>
      </c>
    </row>
    <row r="64" spans="1:13" x14ac:dyDescent="0.3">
      <c r="C64" s="22" t="s">
        <v>65</v>
      </c>
      <c r="F64" s="55">
        <v>2000</v>
      </c>
      <c r="G64" s="138">
        <f t="shared" si="7"/>
        <v>-1000</v>
      </c>
      <c r="H64" s="55">
        <v>1000</v>
      </c>
    </row>
    <row r="65" spans="1:13" x14ac:dyDescent="0.3">
      <c r="C65" s="22" t="s">
        <v>145</v>
      </c>
      <c r="F65" s="55">
        <v>1000</v>
      </c>
      <c r="G65" s="138">
        <f t="shared" si="7"/>
        <v>125</v>
      </c>
      <c r="H65" s="55">
        <v>1125</v>
      </c>
    </row>
    <row r="66" spans="1:13" x14ac:dyDescent="0.3">
      <c r="B66" s="24"/>
      <c r="F66" s="55"/>
      <c r="G66" s="138"/>
      <c r="H66" s="55"/>
    </row>
    <row r="67" spans="1:13" s="34" customFormat="1" x14ac:dyDescent="0.3">
      <c r="A67" s="7"/>
      <c r="B67" s="30">
        <v>3223</v>
      </c>
      <c r="C67" s="30" t="s">
        <v>66</v>
      </c>
      <c r="D67" s="30"/>
      <c r="E67" s="30"/>
      <c r="F67" s="56">
        <f>F68+F69+F70+F71</f>
        <v>166000</v>
      </c>
      <c r="G67" s="137">
        <f>H67-F67</f>
        <v>-13000</v>
      </c>
      <c r="H67" s="56">
        <f>H68+H69+H70+H71</f>
        <v>153000</v>
      </c>
      <c r="J67" s="161"/>
      <c r="K67" s="161"/>
      <c r="L67" s="161"/>
      <c r="M67" s="161"/>
    </row>
    <row r="68" spans="1:13" x14ac:dyDescent="0.3">
      <c r="C68" s="30" t="s">
        <v>152</v>
      </c>
      <c r="F68" s="55">
        <v>55000</v>
      </c>
      <c r="G68" s="138">
        <f>H68-F68</f>
        <v>-5000</v>
      </c>
      <c r="H68" s="55">
        <v>50000</v>
      </c>
    </row>
    <row r="69" spans="1:13" x14ac:dyDescent="0.3">
      <c r="C69" s="22" t="s">
        <v>67</v>
      </c>
      <c r="F69" s="55">
        <v>1000</v>
      </c>
      <c r="G69" s="138">
        <f>H69-F69</f>
        <v>0</v>
      </c>
      <c r="H69" s="55">
        <v>1000</v>
      </c>
    </row>
    <row r="70" spans="1:13" x14ac:dyDescent="0.3">
      <c r="C70" s="65" t="s">
        <v>146</v>
      </c>
      <c r="F70" s="43">
        <v>45000</v>
      </c>
      <c r="G70" s="138">
        <f>H70-F70</f>
        <v>-5000</v>
      </c>
      <c r="H70" s="43">
        <v>40000</v>
      </c>
    </row>
    <row r="71" spans="1:13" x14ac:dyDescent="0.3">
      <c r="C71" s="65" t="s">
        <v>147</v>
      </c>
      <c r="F71" s="43">
        <v>65000</v>
      </c>
      <c r="G71" s="138">
        <f>H71-F71</f>
        <v>-3000</v>
      </c>
      <c r="H71" s="43">
        <v>62000</v>
      </c>
    </row>
    <row r="72" spans="1:13" x14ac:dyDescent="0.3">
      <c r="D72" s="65"/>
      <c r="F72" s="66"/>
      <c r="G72" s="138"/>
      <c r="H72" s="66"/>
    </row>
    <row r="73" spans="1:13" s="34" customFormat="1" x14ac:dyDescent="0.3">
      <c r="A73" s="7"/>
      <c r="B73" s="30">
        <v>3224</v>
      </c>
      <c r="C73" s="30" t="s">
        <v>68</v>
      </c>
      <c r="D73" s="30"/>
      <c r="E73" s="30"/>
      <c r="F73" s="56">
        <f>F74+F75+F76</f>
        <v>53000</v>
      </c>
      <c r="G73" s="137">
        <f>H73-F73</f>
        <v>-5000</v>
      </c>
      <c r="H73" s="56">
        <f>H74+H75+H76</f>
        <v>48000</v>
      </c>
      <c r="J73" s="161"/>
      <c r="K73" s="161"/>
      <c r="L73" s="161"/>
      <c r="M73" s="161"/>
    </row>
    <row r="74" spans="1:13" ht="30" x14ac:dyDescent="0.3">
      <c r="C74" s="67"/>
      <c r="D74" s="68" t="s">
        <v>163</v>
      </c>
      <c r="F74" s="55">
        <v>20000</v>
      </c>
      <c r="G74" s="138">
        <f>H74-F74</f>
        <v>0</v>
      </c>
      <c r="H74" s="55">
        <v>20000</v>
      </c>
    </row>
    <row r="75" spans="1:13" ht="30" x14ac:dyDescent="0.3">
      <c r="C75" s="67"/>
      <c r="D75" s="68" t="s">
        <v>164</v>
      </c>
      <c r="F75" s="55">
        <v>20000</v>
      </c>
      <c r="G75" s="43">
        <f>H75-F75</f>
        <v>-5000</v>
      </c>
      <c r="H75" s="55">
        <v>15000</v>
      </c>
    </row>
    <row r="76" spans="1:13" ht="30" x14ac:dyDescent="0.3">
      <c r="C76" s="67"/>
      <c r="D76" s="68" t="s">
        <v>162</v>
      </c>
      <c r="F76" s="55">
        <v>13000</v>
      </c>
      <c r="G76" s="138">
        <f>H76-F76</f>
        <v>0</v>
      </c>
      <c r="H76" s="55">
        <v>13000</v>
      </c>
    </row>
    <row r="77" spans="1:13" x14ac:dyDescent="0.3">
      <c r="C77" s="67"/>
      <c r="D77" s="68"/>
      <c r="F77" s="55"/>
      <c r="G77" s="138"/>
      <c r="H77" s="55"/>
    </row>
    <row r="78" spans="1:13" s="36" customFormat="1" x14ac:dyDescent="0.3">
      <c r="A78" s="35"/>
      <c r="B78" s="58">
        <v>3225</v>
      </c>
      <c r="C78" s="58" t="s">
        <v>69</v>
      </c>
      <c r="D78" s="58"/>
      <c r="E78" s="58"/>
      <c r="F78" s="44">
        <f>F79+F80</f>
        <v>30000</v>
      </c>
      <c r="G78" s="137">
        <f>H78-F78</f>
        <v>0</v>
      </c>
      <c r="H78" s="44">
        <f>H79+H80</f>
        <v>30000</v>
      </c>
      <c r="J78" s="160"/>
      <c r="K78" s="160"/>
      <c r="L78" s="160"/>
      <c r="M78" s="160"/>
    </row>
    <row r="79" spans="1:13" s="39" customFormat="1" x14ac:dyDescent="0.3">
      <c r="A79" s="38"/>
      <c r="B79" s="65"/>
      <c r="C79" s="65" t="s">
        <v>70</v>
      </c>
      <c r="D79" s="69"/>
      <c r="E79" s="65"/>
      <c r="F79" s="43">
        <v>10000</v>
      </c>
      <c r="G79" s="138">
        <f>H79-F79</f>
        <v>-9000</v>
      </c>
      <c r="H79" s="43">
        <v>1000</v>
      </c>
      <c r="J79" s="162"/>
      <c r="K79" s="162"/>
      <c r="L79" s="160"/>
      <c r="M79" s="162"/>
    </row>
    <row r="80" spans="1:13" s="39" customFormat="1" x14ac:dyDescent="0.3">
      <c r="A80" s="38"/>
      <c r="B80" s="65"/>
      <c r="C80" s="65" t="s">
        <v>71</v>
      </c>
      <c r="D80" s="69"/>
      <c r="E80" s="65"/>
      <c r="F80" s="43">
        <v>20000</v>
      </c>
      <c r="G80" s="138">
        <f>H80-F80</f>
        <v>9000</v>
      </c>
      <c r="H80" s="43">
        <v>29000</v>
      </c>
      <c r="J80" s="162"/>
      <c r="K80" s="162"/>
      <c r="L80" s="160"/>
      <c r="M80" s="162"/>
    </row>
    <row r="81" spans="1:13" s="39" customFormat="1" x14ac:dyDescent="0.3">
      <c r="A81" s="38"/>
      <c r="B81" s="65"/>
      <c r="C81" s="65"/>
      <c r="D81" s="69"/>
      <c r="E81" s="65"/>
      <c r="F81" s="43"/>
      <c r="G81" s="138"/>
      <c r="H81" s="43"/>
      <c r="J81" s="162"/>
      <c r="K81" s="162"/>
      <c r="L81" s="160"/>
      <c r="M81" s="162"/>
    </row>
    <row r="82" spans="1:13" s="34" customFormat="1" x14ac:dyDescent="0.3">
      <c r="A82" s="7"/>
      <c r="B82" s="30">
        <v>3227</v>
      </c>
      <c r="C82" s="30" t="s">
        <v>72</v>
      </c>
      <c r="D82" s="30"/>
      <c r="E82" s="70"/>
      <c r="F82" s="56">
        <f>F83+F84</f>
        <v>16200</v>
      </c>
      <c r="G82" s="137">
        <f>H82-F82</f>
        <v>0</v>
      </c>
      <c r="H82" s="56">
        <f>H83+H84</f>
        <v>16200</v>
      </c>
      <c r="J82" s="161"/>
      <c r="K82" s="161"/>
      <c r="L82" s="161"/>
      <c r="M82" s="161"/>
    </row>
    <row r="83" spans="1:13" x14ac:dyDescent="0.3">
      <c r="C83" s="22" t="s">
        <v>73</v>
      </c>
      <c r="F83" s="55">
        <v>15000</v>
      </c>
      <c r="G83" s="138">
        <f>H83-F83</f>
        <v>0</v>
      </c>
      <c r="H83" s="55">
        <v>15000</v>
      </c>
    </row>
    <row r="84" spans="1:13" x14ac:dyDescent="0.3">
      <c r="C84" s="22" t="s">
        <v>74</v>
      </c>
      <c r="F84" s="55">
        <v>1200</v>
      </c>
      <c r="G84" s="138">
        <f>H84-F84</f>
        <v>0</v>
      </c>
      <c r="H84" s="55">
        <v>1200</v>
      </c>
    </row>
    <row r="85" spans="1:13" x14ac:dyDescent="0.3">
      <c r="F85" s="55"/>
      <c r="G85" s="138"/>
      <c r="H85" s="55"/>
    </row>
    <row r="86" spans="1:13" x14ac:dyDescent="0.3">
      <c r="F86" s="55"/>
      <c r="G86" s="138"/>
      <c r="H86" s="55"/>
    </row>
    <row r="87" spans="1:13" x14ac:dyDescent="0.3">
      <c r="F87" s="55"/>
      <c r="G87" s="138"/>
      <c r="H87" s="55"/>
    </row>
    <row r="88" spans="1:13" x14ac:dyDescent="0.3">
      <c r="F88" s="55"/>
      <c r="G88" s="138"/>
      <c r="H88" s="55"/>
    </row>
    <row r="89" spans="1:13" s="34" customFormat="1" x14ac:dyDescent="0.3">
      <c r="A89" s="7"/>
      <c r="B89" s="30" t="s">
        <v>75</v>
      </c>
      <c r="C89" s="30" t="s">
        <v>76</v>
      </c>
      <c r="D89" s="30"/>
      <c r="E89" s="30"/>
      <c r="F89" s="56">
        <f>F91+F96+F108+F112+F116+F119+F124+F127</f>
        <v>470800</v>
      </c>
      <c r="G89" s="137">
        <f>H89-F89</f>
        <v>-25665</v>
      </c>
      <c r="H89" s="56">
        <f>H91+H96+H108+H112+H116+H119+H124+H127</f>
        <v>445135</v>
      </c>
      <c r="J89" s="161"/>
      <c r="K89" s="161"/>
      <c r="L89" s="161"/>
      <c r="M89" s="161"/>
    </row>
    <row r="90" spans="1:13" s="34" customFormat="1" x14ac:dyDescent="0.3">
      <c r="A90" s="7"/>
      <c r="B90" s="30"/>
      <c r="C90" s="30"/>
      <c r="D90" s="30"/>
      <c r="E90" s="30"/>
      <c r="F90" s="56"/>
      <c r="G90" s="138"/>
      <c r="H90" s="56"/>
      <c r="J90" s="161"/>
      <c r="K90" s="161"/>
      <c r="L90" s="161"/>
      <c r="M90" s="161"/>
    </row>
    <row r="91" spans="1:13" s="34" customFormat="1" x14ac:dyDescent="0.3">
      <c r="A91" s="7"/>
      <c r="B91" s="71">
        <v>3231</v>
      </c>
      <c r="C91" s="72" t="s">
        <v>77</v>
      </c>
      <c r="D91" s="30"/>
      <c r="E91" s="30"/>
      <c r="F91" s="56">
        <f t="shared" ref="F91" si="8">F92+F93+F94</f>
        <v>22500</v>
      </c>
      <c r="G91" s="137">
        <f t="shared" ref="G91:G106" si="9">H91-F91</f>
        <v>-2000</v>
      </c>
      <c r="H91" s="56">
        <f t="shared" ref="H91" si="10">H92+H93+H94</f>
        <v>20500</v>
      </c>
      <c r="J91" s="161"/>
      <c r="K91" s="161"/>
      <c r="L91" s="161"/>
      <c r="M91" s="161"/>
    </row>
    <row r="92" spans="1:13" x14ac:dyDescent="0.3">
      <c r="C92" s="30" t="s">
        <v>153</v>
      </c>
      <c r="F92" s="55">
        <v>11000</v>
      </c>
      <c r="G92" s="138">
        <f t="shared" si="9"/>
        <v>0</v>
      </c>
      <c r="H92" s="55">
        <v>11000</v>
      </c>
    </row>
    <row r="93" spans="1:13" x14ac:dyDescent="0.3">
      <c r="C93" s="22" t="s">
        <v>78</v>
      </c>
      <c r="E93" s="61"/>
      <c r="F93" s="55">
        <v>1500</v>
      </c>
      <c r="G93" s="138">
        <f t="shared" si="9"/>
        <v>0</v>
      </c>
      <c r="H93" s="55">
        <v>1500</v>
      </c>
    </row>
    <row r="94" spans="1:13" x14ac:dyDescent="0.3">
      <c r="C94" s="22" t="s">
        <v>79</v>
      </c>
      <c r="F94" s="55">
        <v>10000</v>
      </c>
      <c r="G94" s="138">
        <f t="shared" si="9"/>
        <v>-2000</v>
      </c>
      <c r="H94" s="55">
        <v>8000</v>
      </c>
    </row>
    <row r="95" spans="1:13" x14ac:dyDescent="0.3">
      <c r="F95" s="55"/>
      <c r="G95" s="138">
        <f t="shared" si="9"/>
        <v>0</v>
      </c>
      <c r="H95" s="55"/>
    </row>
    <row r="96" spans="1:13" s="39" customFormat="1" x14ac:dyDescent="0.3">
      <c r="A96" s="38"/>
      <c r="B96" s="58">
        <v>3232</v>
      </c>
      <c r="C96" s="58" t="s">
        <v>80</v>
      </c>
      <c r="D96" s="65"/>
      <c r="E96" s="73"/>
      <c r="F96" s="44">
        <f>F97+F98+F99+F100+F101+F102+F103+F104+F105+F106</f>
        <v>318000</v>
      </c>
      <c r="G96" s="137">
        <f t="shared" si="9"/>
        <v>-60890</v>
      </c>
      <c r="H96" s="44">
        <f>H97+H98+H99+H100+H101+H102+H103+H104+H105+H106</f>
        <v>257110</v>
      </c>
      <c r="J96" s="162"/>
      <c r="K96" s="162"/>
      <c r="L96" s="160"/>
      <c r="M96" s="162"/>
    </row>
    <row r="97" spans="1:13" s="39" customFormat="1" ht="30" x14ac:dyDescent="0.3">
      <c r="A97" s="38"/>
      <c r="B97" s="65"/>
      <c r="C97" s="65"/>
      <c r="D97" s="155" t="s">
        <v>204</v>
      </c>
      <c r="E97" s="156"/>
      <c r="F97" s="43">
        <v>30000</v>
      </c>
      <c r="G97" s="43">
        <f t="shared" si="9"/>
        <v>-10000</v>
      </c>
      <c r="H97" s="43">
        <v>20000</v>
      </c>
      <c r="J97" s="162"/>
      <c r="K97" s="162"/>
      <c r="L97" s="160"/>
      <c r="M97" s="162"/>
    </row>
    <row r="98" spans="1:13" ht="30" x14ac:dyDescent="0.3">
      <c r="D98" s="75" t="s">
        <v>205</v>
      </c>
      <c r="E98" s="74"/>
      <c r="F98" s="55">
        <v>40000</v>
      </c>
      <c r="G98" s="43">
        <f t="shared" si="9"/>
        <v>0</v>
      </c>
      <c r="H98" s="55">
        <v>40000</v>
      </c>
    </row>
    <row r="99" spans="1:13" s="39" customFormat="1" ht="30" x14ac:dyDescent="0.3">
      <c r="A99" s="38"/>
      <c r="B99" s="65"/>
      <c r="C99" s="65"/>
      <c r="D99" s="155" t="s">
        <v>206</v>
      </c>
      <c r="E99" s="156"/>
      <c r="F99" s="43">
        <v>60000</v>
      </c>
      <c r="G99" s="43">
        <f t="shared" si="9"/>
        <v>15000</v>
      </c>
      <c r="H99" s="43">
        <v>75000</v>
      </c>
      <c r="J99" s="162"/>
      <c r="K99" s="162"/>
      <c r="L99" s="160"/>
      <c r="M99" s="162"/>
    </row>
    <row r="100" spans="1:13" x14ac:dyDescent="0.3">
      <c r="D100" s="75" t="s">
        <v>179</v>
      </c>
      <c r="E100" s="67"/>
      <c r="F100" s="55">
        <v>58000</v>
      </c>
      <c r="G100" s="138">
        <f t="shared" si="9"/>
        <v>-58000</v>
      </c>
      <c r="H100" s="55">
        <v>0</v>
      </c>
    </row>
    <row r="101" spans="1:13" x14ac:dyDescent="0.3">
      <c r="D101" s="67" t="s">
        <v>175</v>
      </c>
      <c r="E101" s="67"/>
      <c r="F101" s="55">
        <v>10000</v>
      </c>
      <c r="G101" s="138">
        <f t="shared" si="9"/>
        <v>0</v>
      </c>
      <c r="H101" s="55">
        <v>10000</v>
      </c>
    </row>
    <row r="102" spans="1:13" ht="30" x14ac:dyDescent="0.3">
      <c r="D102" s="75" t="s">
        <v>196</v>
      </c>
      <c r="E102" s="67"/>
      <c r="F102" s="55">
        <v>45000</v>
      </c>
      <c r="G102" s="138">
        <f t="shared" si="9"/>
        <v>-20000</v>
      </c>
      <c r="H102" s="55">
        <v>25000</v>
      </c>
    </row>
    <row r="103" spans="1:13" x14ac:dyDescent="0.3">
      <c r="D103" s="75" t="s">
        <v>191</v>
      </c>
      <c r="E103" s="67"/>
      <c r="F103" s="55">
        <v>25000</v>
      </c>
      <c r="G103" s="138">
        <f t="shared" si="9"/>
        <v>-7000</v>
      </c>
      <c r="H103" s="55">
        <v>18000</v>
      </c>
    </row>
    <row r="104" spans="1:13" ht="30" x14ac:dyDescent="0.3">
      <c r="D104" s="75" t="s">
        <v>183</v>
      </c>
      <c r="E104" s="67"/>
      <c r="F104" s="55">
        <v>50000</v>
      </c>
      <c r="G104" s="43">
        <f t="shared" si="9"/>
        <v>-46300</v>
      </c>
      <c r="H104" s="55">
        <v>3700</v>
      </c>
    </row>
    <row r="105" spans="1:13" ht="30" x14ac:dyDescent="0.3">
      <c r="D105" s="75" t="s">
        <v>242</v>
      </c>
      <c r="E105" s="67"/>
      <c r="F105" s="55">
        <v>0</v>
      </c>
      <c r="G105" s="43">
        <f t="shared" si="9"/>
        <v>30700</v>
      </c>
      <c r="H105" s="55">
        <v>30700</v>
      </c>
    </row>
    <row r="106" spans="1:13" s="39" customFormat="1" ht="45" x14ac:dyDescent="0.3">
      <c r="A106" s="38"/>
      <c r="B106" s="65"/>
      <c r="C106" s="65"/>
      <c r="D106" s="155" t="s">
        <v>246</v>
      </c>
      <c r="E106" s="157"/>
      <c r="F106" s="43">
        <v>0</v>
      </c>
      <c r="G106" s="43">
        <f t="shared" si="9"/>
        <v>34710</v>
      </c>
      <c r="H106" s="43">
        <v>34710</v>
      </c>
      <c r="J106" s="162"/>
      <c r="K106" s="162"/>
      <c r="L106" s="160"/>
      <c r="M106" s="162"/>
    </row>
    <row r="107" spans="1:13" x14ac:dyDescent="0.3">
      <c r="B107" s="24"/>
      <c r="F107" s="55"/>
      <c r="G107" s="138"/>
      <c r="H107" s="55"/>
    </row>
    <row r="108" spans="1:13" s="34" customFormat="1" x14ac:dyDescent="0.3">
      <c r="A108" s="7"/>
      <c r="B108" s="30">
        <v>3233</v>
      </c>
      <c r="C108" s="30" t="s">
        <v>81</v>
      </c>
      <c r="D108" s="30"/>
      <c r="E108" s="30" t="s">
        <v>138</v>
      </c>
      <c r="F108" s="56">
        <f>F109</f>
        <v>4800</v>
      </c>
      <c r="G108" s="137">
        <f>H108-F108</f>
        <v>0</v>
      </c>
      <c r="H108" s="56">
        <f>H109</f>
        <v>4800</v>
      </c>
      <c r="J108" s="161"/>
      <c r="K108" s="161"/>
      <c r="L108" s="161"/>
      <c r="M108" s="161"/>
    </row>
    <row r="109" spans="1:13" x14ac:dyDescent="0.3">
      <c r="C109" s="22" t="s">
        <v>82</v>
      </c>
      <c r="F109" s="55">
        <v>4800</v>
      </c>
      <c r="G109" s="138">
        <f>H109-F109</f>
        <v>0</v>
      </c>
      <c r="H109" s="55">
        <v>4800</v>
      </c>
    </row>
    <row r="110" spans="1:13" x14ac:dyDescent="0.3">
      <c r="F110" s="55"/>
      <c r="G110" s="138"/>
      <c r="H110" s="55"/>
    </row>
    <row r="111" spans="1:13" x14ac:dyDescent="0.3">
      <c r="F111" s="55"/>
      <c r="G111" s="138"/>
      <c r="H111" s="55"/>
    </row>
    <row r="112" spans="1:13" s="34" customFormat="1" x14ac:dyDescent="0.3">
      <c r="A112" s="7"/>
      <c r="B112" s="30">
        <v>3234</v>
      </c>
      <c r="C112" s="30" t="s">
        <v>83</v>
      </c>
      <c r="D112" s="30"/>
      <c r="E112" s="30"/>
      <c r="F112" s="56">
        <f>F113+F114</f>
        <v>65000</v>
      </c>
      <c r="G112" s="137">
        <f>H112-F112</f>
        <v>25000</v>
      </c>
      <c r="H112" s="56">
        <f>H113+H114</f>
        <v>90000</v>
      </c>
      <c r="J112" s="161"/>
      <c r="K112" s="161"/>
      <c r="L112" s="161"/>
      <c r="M112" s="161"/>
    </row>
    <row r="113" spans="1:13" x14ac:dyDescent="0.3">
      <c r="B113" s="22">
        <v>32341</v>
      </c>
      <c r="C113" s="76" t="s">
        <v>176</v>
      </c>
      <c r="F113" s="55">
        <v>25000</v>
      </c>
      <c r="G113" s="138">
        <f>H113-F113</f>
        <v>25000</v>
      </c>
      <c r="H113" s="55">
        <v>50000</v>
      </c>
    </row>
    <row r="114" spans="1:13" x14ac:dyDescent="0.3">
      <c r="B114" s="22">
        <v>32342</v>
      </c>
      <c r="C114" s="76" t="s">
        <v>177</v>
      </c>
      <c r="F114" s="55">
        <v>40000</v>
      </c>
      <c r="G114" s="138">
        <f>H114-F114</f>
        <v>0</v>
      </c>
      <c r="H114" s="55">
        <v>40000</v>
      </c>
    </row>
    <row r="115" spans="1:13" x14ac:dyDescent="0.3">
      <c r="B115" s="24"/>
      <c r="F115" s="55"/>
      <c r="G115" s="138"/>
      <c r="H115" s="55"/>
    </row>
    <row r="116" spans="1:13" s="34" customFormat="1" x14ac:dyDescent="0.3">
      <c r="A116" s="7"/>
      <c r="B116" s="30">
        <v>3236</v>
      </c>
      <c r="C116" s="30" t="s">
        <v>84</v>
      </c>
      <c r="D116" s="30"/>
      <c r="E116" s="30"/>
      <c r="F116" s="56">
        <f>F117</f>
        <v>2000</v>
      </c>
      <c r="G116" s="137">
        <f>H116-F116</f>
        <v>-1000</v>
      </c>
      <c r="H116" s="56">
        <f>H117</f>
        <v>1000</v>
      </c>
      <c r="J116" s="161"/>
      <c r="K116" s="161"/>
      <c r="L116" s="161"/>
      <c r="M116" s="161"/>
    </row>
    <row r="117" spans="1:13" x14ac:dyDescent="0.3">
      <c r="B117" s="77"/>
      <c r="C117" s="78" t="s">
        <v>85</v>
      </c>
      <c r="D117" s="79"/>
      <c r="E117" s="78"/>
      <c r="F117" s="55">
        <v>2000</v>
      </c>
      <c r="G117" s="138">
        <f>H117-F117</f>
        <v>-1000</v>
      </c>
      <c r="H117" s="55">
        <v>1000</v>
      </c>
    </row>
    <row r="118" spans="1:13" x14ac:dyDescent="0.3">
      <c r="B118" s="77"/>
      <c r="C118" s="78"/>
      <c r="D118" s="79"/>
      <c r="E118" s="78"/>
      <c r="F118" s="55"/>
      <c r="G118" s="138"/>
      <c r="H118" s="55"/>
    </row>
    <row r="119" spans="1:13" s="34" customFormat="1" x14ac:dyDescent="0.3">
      <c r="A119" s="7"/>
      <c r="B119" s="30">
        <v>3237</v>
      </c>
      <c r="C119" s="30" t="s">
        <v>86</v>
      </c>
      <c r="D119" s="30"/>
      <c r="E119" s="30"/>
      <c r="F119" s="56">
        <f>F120+F121+F122</f>
        <v>12500</v>
      </c>
      <c r="G119" s="137">
        <f>H119-F119</f>
        <v>11625</v>
      </c>
      <c r="H119" s="56">
        <f>H120+H121+H122</f>
        <v>24125</v>
      </c>
      <c r="J119" s="161"/>
      <c r="K119" s="161"/>
      <c r="L119" s="161"/>
      <c r="M119" s="161"/>
    </row>
    <row r="120" spans="1:13" s="39" customFormat="1" x14ac:dyDescent="0.3">
      <c r="A120" s="38"/>
      <c r="B120" s="65"/>
      <c r="C120" s="65"/>
      <c r="D120" s="65" t="s">
        <v>173</v>
      </c>
      <c r="E120" s="65"/>
      <c r="F120" s="43">
        <v>2000</v>
      </c>
      <c r="G120" s="138">
        <f>H120-F120</f>
        <v>-2000</v>
      </c>
      <c r="H120" s="43">
        <v>0</v>
      </c>
      <c r="J120" s="162"/>
      <c r="K120" s="162"/>
      <c r="L120" s="160"/>
      <c r="M120" s="162"/>
    </row>
    <row r="121" spans="1:13" x14ac:dyDescent="0.3">
      <c r="D121" s="22" t="s">
        <v>207</v>
      </c>
      <c r="F121" s="55">
        <v>500</v>
      </c>
      <c r="G121" s="138">
        <f>H121-F121</f>
        <v>8625</v>
      </c>
      <c r="H121" s="55">
        <v>9125</v>
      </c>
    </row>
    <row r="122" spans="1:13" s="39" customFormat="1" x14ac:dyDescent="0.3">
      <c r="A122" s="38"/>
      <c r="B122" s="65"/>
      <c r="C122" s="65"/>
      <c r="D122" s="65" t="s">
        <v>208</v>
      </c>
      <c r="E122" s="65"/>
      <c r="F122" s="43">
        <v>10000</v>
      </c>
      <c r="G122" s="138">
        <f>H122-F122</f>
        <v>5000</v>
      </c>
      <c r="H122" s="43">
        <v>15000</v>
      </c>
      <c r="J122" s="162"/>
      <c r="K122" s="162"/>
      <c r="L122" s="160"/>
      <c r="M122" s="162"/>
    </row>
    <row r="123" spans="1:13" x14ac:dyDescent="0.3">
      <c r="D123" s="30"/>
      <c r="F123" s="55"/>
      <c r="G123" s="138"/>
      <c r="H123" s="55"/>
    </row>
    <row r="124" spans="1:13" s="34" customFormat="1" x14ac:dyDescent="0.3">
      <c r="A124" s="7"/>
      <c r="B124" s="30">
        <v>3238</v>
      </c>
      <c r="C124" s="30" t="s">
        <v>87</v>
      </c>
      <c r="D124" s="22"/>
      <c r="E124" s="30"/>
      <c r="F124" s="56">
        <f>F125</f>
        <v>22000</v>
      </c>
      <c r="G124" s="137">
        <f>H124-F124</f>
        <v>600</v>
      </c>
      <c r="H124" s="56">
        <f>H125</f>
        <v>22600</v>
      </c>
      <c r="J124" s="161"/>
      <c r="K124" s="161"/>
      <c r="L124" s="161"/>
      <c r="M124" s="161"/>
    </row>
    <row r="125" spans="1:13" x14ac:dyDescent="0.3">
      <c r="C125" s="22" t="s">
        <v>88</v>
      </c>
      <c r="F125" s="55">
        <v>22000</v>
      </c>
      <c r="G125" s="138">
        <f>H125-F125</f>
        <v>600</v>
      </c>
      <c r="H125" s="55">
        <v>22600</v>
      </c>
    </row>
    <row r="126" spans="1:13" x14ac:dyDescent="0.3">
      <c r="D126" s="30"/>
      <c r="F126" s="55"/>
      <c r="G126" s="138"/>
      <c r="H126" s="55"/>
    </row>
    <row r="127" spans="1:13" s="34" customFormat="1" x14ac:dyDescent="0.3">
      <c r="A127" s="7"/>
      <c r="B127" s="30">
        <v>3239</v>
      </c>
      <c r="C127" s="30" t="s">
        <v>89</v>
      </c>
      <c r="D127" s="22"/>
      <c r="E127" s="30"/>
      <c r="F127" s="56">
        <f>F128+F129+F130+F131</f>
        <v>24000</v>
      </c>
      <c r="G127" s="137">
        <f>H127-F127</f>
        <v>1000</v>
      </c>
      <c r="H127" s="56">
        <f>H128+H129+H130+H131</f>
        <v>25000</v>
      </c>
      <c r="J127" s="161"/>
      <c r="K127" s="161"/>
      <c r="L127" s="161"/>
      <c r="M127" s="161"/>
    </row>
    <row r="128" spans="1:13" x14ac:dyDescent="0.3">
      <c r="C128" s="22" t="s">
        <v>90</v>
      </c>
      <c r="F128" s="55">
        <v>15000</v>
      </c>
      <c r="G128" s="138">
        <f>H128-F128</f>
        <v>500</v>
      </c>
      <c r="H128" s="55">
        <v>15500</v>
      </c>
    </row>
    <row r="129" spans="1:13" x14ac:dyDescent="0.3">
      <c r="C129" s="22" t="s">
        <v>91</v>
      </c>
      <c r="F129" s="55">
        <v>2000</v>
      </c>
      <c r="G129" s="138">
        <f>H129-F129</f>
        <v>0</v>
      </c>
      <c r="H129" s="55">
        <v>2000</v>
      </c>
    </row>
    <row r="130" spans="1:13" x14ac:dyDescent="0.3">
      <c r="C130" s="22" t="s">
        <v>92</v>
      </c>
      <c r="F130" s="55">
        <v>4000</v>
      </c>
      <c r="G130" s="138">
        <f>H130-F130</f>
        <v>2000</v>
      </c>
      <c r="H130" s="55">
        <v>6000</v>
      </c>
    </row>
    <row r="131" spans="1:13" x14ac:dyDescent="0.3">
      <c r="B131" s="22" t="s">
        <v>165</v>
      </c>
      <c r="F131" s="55">
        <v>3000</v>
      </c>
      <c r="G131" s="138">
        <f>H131-F131</f>
        <v>-1500</v>
      </c>
      <c r="H131" s="55">
        <v>1500</v>
      </c>
    </row>
    <row r="132" spans="1:13" x14ac:dyDescent="0.3">
      <c r="D132" s="30"/>
      <c r="F132" s="55"/>
      <c r="G132" s="138"/>
      <c r="H132" s="55"/>
    </row>
    <row r="133" spans="1:13" s="34" customFormat="1" x14ac:dyDescent="0.3">
      <c r="A133" s="7"/>
      <c r="B133" s="30" t="s">
        <v>93</v>
      </c>
      <c r="C133" s="30" t="s">
        <v>94</v>
      </c>
      <c r="D133" s="30"/>
      <c r="E133" s="30"/>
      <c r="F133" s="56">
        <f>F134+F142+F149+F145</f>
        <v>86000</v>
      </c>
      <c r="G133" s="137">
        <f t="shared" ref="G133:G138" si="11">H133-F133</f>
        <v>-4180</v>
      </c>
      <c r="H133" s="56">
        <f>H134+H142+H149+H145</f>
        <v>81820</v>
      </c>
      <c r="J133" s="161"/>
      <c r="K133" s="161"/>
      <c r="L133" s="161"/>
      <c r="M133" s="161"/>
    </row>
    <row r="134" spans="1:13" s="34" customFormat="1" x14ac:dyDescent="0.3">
      <c r="A134" s="7"/>
      <c r="B134" s="30">
        <v>3292</v>
      </c>
      <c r="C134" s="30" t="s">
        <v>95</v>
      </c>
      <c r="E134" s="30"/>
      <c r="F134" s="56">
        <f>F136+F137+F138+F135</f>
        <v>48000</v>
      </c>
      <c r="G134" s="138">
        <f t="shared" si="11"/>
        <v>1820</v>
      </c>
      <c r="H134" s="56">
        <f>H136+H137+H138+H135</f>
        <v>49820</v>
      </c>
      <c r="J134" s="161"/>
      <c r="K134" s="161"/>
      <c r="L134" s="161"/>
      <c r="M134" s="161"/>
    </row>
    <row r="135" spans="1:13" s="34" customFormat="1" ht="31.2" x14ac:dyDescent="0.3">
      <c r="A135" s="7"/>
      <c r="B135" s="30"/>
      <c r="C135" s="30"/>
      <c r="D135" s="25" t="s">
        <v>96</v>
      </c>
      <c r="E135" s="30"/>
      <c r="F135" s="55">
        <v>20000</v>
      </c>
      <c r="G135" s="138">
        <f t="shared" si="11"/>
        <v>0</v>
      </c>
      <c r="H135" s="55">
        <v>20000</v>
      </c>
      <c r="J135" s="161"/>
      <c r="K135" s="161"/>
      <c r="L135" s="161"/>
      <c r="M135" s="161"/>
    </row>
    <row r="136" spans="1:13" ht="31.2" x14ac:dyDescent="0.3">
      <c r="D136" s="25" t="s">
        <v>97</v>
      </c>
      <c r="F136" s="55">
        <v>3000</v>
      </c>
      <c r="G136" s="43">
        <f t="shared" si="11"/>
        <v>1820</v>
      </c>
      <c r="H136" s="55">
        <v>4820</v>
      </c>
    </row>
    <row r="137" spans="1:13" ht="31.2" x14ac:dyDescent="0.3">
      <c r="D137" s="25" t="s">
        <v>98</v>
      </c>
      <c r="F137" s="55">
        <v>13000</v>
      </c>
      <c r="G137" s="138">
        <f t="shared" si="11"/>
        <v>0</v>
      </c>
      <c r="H137" s="55">
        <v>13000</v>
      </c>
    </row>
    <row r="138" spans="1:13" ht="31.2" x14ac:dyDescent="0.3">
      <c r="D138" s="80" t="s">
        <v>99</v>
      </c>
      <c r="E138" s="22" t="s">
        <v>15</v>
      </c>
      <c r="F138" s="55">
        <v>12000</v>
      </c>
      <c r="G138" s="138">
        <f t="shared" si="11"/>
        <v>0</v>
      </c>
      <c r="H138" s="55">
        <v>12000</v>
      </c>
    </row>
    <row r="139" spans="1:13" x14ac:dyDescent="0.3">
      <c r="D139" s="80"/>
      <c r="F139" s="55"/>
      <c r="G139" s="138"/>
      <c r="H139" s="55"/>
    </row>
    <row r="140" spans="1:13" x14ac:dyDescent="0.3">
      <c r="D140" s="80"/>
      <c r="F140" s="55"/>
      <c r="G140" s="138"/>
      <c r="H140" s="55"/>
    </row>
    <row r="141" spans="1:13" x14ac:dyDescent="0.3">
      <c r="D141" s="30"/>
      <c r="F141" s="55"/>
      <c r="G141" s="138"/>
      <c r="H141" s="55"/>
    </row>
    <row r="142" spans="1:13" s="34" customFormat="1" x14ac:dyDescent="0.3">
      <c r="A142" s="7"/>
      <c r="B142" s="30">
        <v>3293</v>
      </c>
      <c r="C142" s="30" t="s">
        <v>100</v>
      </c>
      <c r="D142" s="22"/>
      <c r="E142" s="30"/>
      <c r="F142" s="56">
        <f>F143</f>
        <v>16000</v>
      </c>
      <c r="G142" s="137">
        <f>H142-F142</f>
        <v>10000</v>
      </c>
      <c r="H142" s="56">
        <f>H143</f>
        <v>26000</v>
      </c>
      <c r="J142" s="161"/>
      <c r="K142" s="161"/>
      <c r="L142" s="161"/>
      <c r="M142" s="161"/>
    </row>
    <row r="143" spans="1:13" x14ac:dyDescent="0.3">
      <c r="C143" s="22" t="s">
        <v>101</v>
      </c>
      <c r="F143" s="55">
        <v>16000</v>
      </c>
      <c r="G143" s="138">
        <f>H143-F143</f>
        <v>10000</v>
      </c>
      <c r="H143" s="55">
        <v>26000</v>
      </c>
    </row>
    <row r="144" spans="1:13" x14ac:dyDescent="0.3">
      <c r="F144" s="55"/>
      <c r="G144" s="138"/>
      <c r="H144" s="55"/>
    </row>
    <row r="145" spans="1:13" s="34" customFormat="1" x14ac:dyDescent="0.3">
      <c r="A145" s="7"/>
      <c r="B145" s="30">
        <v>3295</v>
      </c>
      <c r="C145" s="30" t="s">
        <v>216</v>
      </c>
      <c r="D145" s="30"/>
      <c r="E145" s="30"/>
      <c r="F145" s="56">
        <v>17000</v>
      </c>
      <c r="G145" s="137">
        <f>H145-F145</f>
        <v>-16000</v>
      </c>
      <c r="H145" s="56">
        <f>H146+H147</f>
        <v>1000</v>
      </c>
      <c r="J145" s="161"/>
      <c r="K145" s="161"/>
      <c r="L145" s="161"/>
      <c r="M145" s="161"/>
    </row>
    <row r="146" spans="1:13" x14ac:dyDescent="0.3">
      <c r="C146" s="22">
        <v>32953</v>
      </c>
      <c r="D146" s="22" t="s">
        <v>241</v>
      </c>
      <c r="F146" s="55">
        <v>0</v>
      </c>
      <c r="G146" s="138">
        <f>H146-F146</f>
        <v>1000</v>
      </c>
      <c r="H146" s="55">
        <v>1000</v>
      </c>
    </row>
    <row r="147" spans="1:13" ht="31.2" x14ac:dyDescent="0.3">
      <c r="C147" s="32">
        <v>32955</v>
      </c>
      <c r="D147" s="25" t="s">
        <v>217</v>
      </c>
      <c r="F147" s="55">
        <v>17000</v>
      </c>
      <c r="G147" s="43">
        <f>H147-F147</f>
        <v>-17000</v>
      </c>
      <c r="H147" s="55">
        <v>0</v>
      </c>
    </row>
    <row r="148" spans="1:13" x14ac:dyDescent="0.3">
      <c r="C148" s="32"/>
      <c r="D148" s="25"/>
      <c r="F148" s="55"/>
      <c r="G148" s="138"/>
      <c r="H148" s="55"/>
    </row>
    <row r="149" spans="1:13" s="34" customFormat="1" x14ac:dyDescent="0.3">
      <c r="A149" s="7"/>
      <c r="B149" s="30">
        <v>3299</v>
      </c>
      <c r="C149" s="30" t="s">
        <v>102</v>
      </c>
      <c r="D149" s="22"/>
      <c r="E149" s="30"/>
      <c r="F149" s="56">
        <f>F150</f>
        <v>5000</v>
      </c>
      <c r="G149" s="137">
        <f>H149-F149</f>
        <v>0</v>
      </c>
      <c r="H149" s="56">
        <f>H150</f>
        <v>5000</v>
      </c>
      <c r="J149" s="161"/>
      <c r="K149" s="161"/>
      <c r="L149" s="161"/>
      <c r="M149" s="161"/>
    </row>
    <row r="150" spans="1:13" x14ac:dyDescent="0.3">
      <c r="C150" s="30" t="s">
        <v>154</v>
      </c>
      <c r="F150" s="55">
        <v>5000</v>
      </c>
      <c r="G150" s="138">
        <f>H150-F150</f>
        <v>0</v>
      </c>
      <c r="H150" s="55">
        <v>5000</v>
      </c>
    </row>
    <row r="151" spans="1:13" x14ac:dyDescent="0.3">
      <c r="C151" s="30"/>
      <c r="D151" s="58"/>
      <c r="F151" s="55"/>
      <c r="G151" s="138"/>
      <c r="H151" s="55"/>
    </row>
    <row r="152" spans="1:13" s="36" customFormat="1" x14ac:dyDescent="0.3">
      <c r="A152" s="35"/>
      <c r="B152" s="58">
        <v>34</v>
      </c>
      <c r="C152" s="58" t="s">
        <v>149</v>
      </c>
      <c r="D152" s="22"/>
      <c r="E152" s="58"/>
      <c r="F152" s="44">
        <f>F155+F162+F158</f>
        <v>4000</v>
      </c>
      <c r="G152" s="44">
        <f t="shared" ref="G152" si="12">G155+G162+G158</f>
        <v>20</v>
      </c>
      <c r="H152" s="44">
        <v>4020</v>
      </c>
      <c r="J152" s="160"/>
      <c r="K152" s="160"/>
      <c r="L152" s="160"/>
      <c r="M152" s="160"/>
    </row>
    <row r="153" spans="1:13" x14ac:dyDescent="0.3">
      <c r="B153" s="30" t="s">
        <v>103</v>
      </c>
      <c r="C153" s="30" t="s">
        <v>104</v>
      </c>
      <c r="F153" s="44">
        <f>F156+F163+F158</f>
        <v>4000</v>
      </c>
      <c r="G153" s="137">
        <f>H153-F153</f>
        <v>20</v>
      </c>
      <c r="H153" s="44">
        <v>4020</v>
      </c>
    </row>
    <row r="154" spans="1:13" x14ac:dyDescent="0.3">
      <c r="B154" s="30" t="s">
        <v>25</v>
      </c>
      <c r="F154" s="44"/>
      <c r="G154" s="138"/>
      <c r="H154" s="44"/>
    </row>
    <row r="155" spans="1:13" x14ac:dyDescent="0.3">
      <c r="B155" s="30">
        <v>3431</v>
      </c>
      <c r="C155" s="30" t="s">
        <v>105</v>
      </c>
      <c r="F155" s="44">
        <v>3000</v>
      </c>
      <c r="G155" s="137">
        <f>H155-F155</f>
        <v>0</v>
      </c>
      <c r="H155" s="44">
        <v>3000</v>
      </c>
    </row>
    <row r="156" spans="1:13" x14ac:dyDescent="0.3">
      <c r="C156" s="22" t="s">
        <v>106</v>
      </c>
      <c r="F156" s="43">
        <v>3000</v>
      </c>
      <c r="G156" s="138">
        <f>H156-F156</f>
        <v>0</v>
      </c>
      <c r="H156" s="43">
        <v>3000</v>
      </c>
    </row>
    <row r="157" spans="1:13" x14ac:dyDescent="0.3">
      <c r="F157" s="43"/>
      <c r="G157" s="138"/>
      <c r="H157" s="43"/>
    </row>
    <row r="158" spans="1:13" s="152" customFormat="1" x14ac:dyDescent="0.3">
      <c r="A158" s="21"/>
      <c r="B158" s="21">
        <v>3432</v>
      </c>
      <c r="C158" s="7" t="s">
        <v>239</v>
      </c>
      <c r="D158" s="21"/>
      <c r="E158" s="21"/>
      <c r="F158" s="151">
        <f>F160</f>
        <v>0</v>
      </c>
      <c r="G158" s="137">
        <f>H158-F158</f>
        <v>20</v>
      </c>
      <c r="H158" s="151">
        <f t="shared" ref="H158" si="13">H160</f>
        <v>20</v>
      </c>
      <c r="J158" s="164"/>
      <c r="K158" s="164"/>
      <c r="L158" s="164"/>
      <c r="M158" s="164"/>
    </row>
    <row r="159" spans="1:13" x14ac:dyDescent="0.3">
      <c r="C159" s="30" t="s">
        <v>238</v>
      </c>
      <c r="F159" s="44"/>
      <c r="G159" s="138"/>
      <c r="H159" s="44"/>
    </row>
    <row r="160" spans="1:13" x14ac:dyDescent="0.3">
      <c r="B160" s="22">
        <v>34321</v>
      </c>
      <c r="C160" s="22" t="s">
        <v>240</v>
      </c>
      <c r="F160" s="43">
        <v>0</v>
      </c>
      <c r="G160" s="138">
        <f>H160-F160</f>
        <v>20</v>
      </c>
      <c r="H160" s="44">
        <v>20</v>
      </c>
    </row>
    <row r="161" spans="1:13" x14ac:dyDescent="0.3">
      <c r="C161" s="30"/>
      <c r="F161" s="44"/>
      <c r="G161" s="138"/>
      <c r="H161" s="44"/>
    </row>
    <row r="162" spans="1:13" x14ac:dyDescent="0.3">
      <c r="B162" s="30">
        <v>3433</v>
      </c>
      <c r="C162" s="30" t="s">
        <v>107</v>
      </c>
      <c r="F162" s="44">
        <v>1000</v>
      </c>
      <c r="G162" s="137">
        <f>H162-F162</f>
        <v>0</v>
      </c>
      <c r="H162" s="44">
        <v>1000</v>
      </c>
    </row>
    <row r="163" spans="1:13" x14ac:dyDescent="0.3">
      <c r="B163" s="22">
        <v>34333</v>
      </c>
      <c r="C163" s="22" t="s">
        <v>150</v>
      </c>
      <c r="F163" s="43">
        <v>1000</v>
      </c>
      <c r="G163" s="138">
        <f>H163-F163</f>
        <v>0</v>
      </c>
      <c r="H163" s="43">
        <v>1000</v>
      </c>
    </row>
    <row r="164" spans="1:13" x14ac:dyDescent="0.3">
      <c r="F164" s="43"/>
      <c r="G164" s="138"/>
      <c r="H164" s="43"/>
    </row>
    <row r="165" spans="1:13" x14ac:dyDescent="0.3">
      <c r="D165" s="30"/>
      <c r="F165" s="43"/>
      <c r="G165" s="138"/>
      <c r="H165" s="43"/>
    </row>
    <row r="166" spans="1:13" s="34" customFormat="1" x14ac:dyDescent="0.3">
      <c r="A166" s="7"/>
      <c r="B166" s="30">
        <v>4</v>
      </c>
      <c r="C166" s="30" t="s">
        <v>155</v>
      </c>
      <c r="D166" s="30"/>
      <c r="E166" s="30"/>
      <c r="F166" s="56">
        <f>F168+F174+F221+F226+F216</f>
        <v>881648</v>
      </c>
      <c r="G166" s="137">
        <f>H166-F166</f>
        <v>166511.85999999999</v>
      </c>
      <c r="H166" s="56">
        <f>H168+H174+H221+H226+H216</f>
        <v>1048159.86</v>
      </c>
      <c r="J166" s="161"/>
      <c r="K166" s="161"/>
      <c r="L166" s="161"/>
      <c r="M166" s="161"/>
    </row>
    <row r="167" spans="1:13" s="34" customFormat="1" x14ac:dyDescent="0.3">
      <c r="A167" s="7"/>
      <c r="B167" s="30"/>
      <c r="C167" s="30"/>
      <c r="D167" s="30"/>
      <c r="E167" s="30"/>
      <c r="F167" s="56"/>
      <c r="G167" s="138"/>
      <c r="H167" s="56"/>
      <c r="J167" s="161"/>
      <c r="K167" s="161"/>
      <c r="L167" s="161"/>
      <c r="M167" s="161"/>
    </row>
    <row r="168" spans="1:13" s="34" customFormat="1" x14ac:dyDescent="0.3">
      <c r="A168" s="7"/>
      <c r="B168" s="30" t="s">
        <v>108</v>
      </c>
      <c r="C168" s="30" t="s">
        <v>109</v>
      </c>
      <c r="D168" s="22"/>
      <c r="E168" s="30"/>
      <c r="F168" s="56">
        <f>F170</f>
        <v>30000</v>
      </c>
      <c r="G168" s="137">
        <f>H168-F168</f>
        <v>-30000</v>
      </c>
      <c r="H168" s="56">
        <f>H170</f>
        <v>0</v>
      </c>
      <c r="J168" s="161"/>
      <c r="K168" s="161"/>
      <c r="L168" s="161"/>
      <c r="M168" s="161"/>
    </row>
    <row r="169" spans="1:13" x14ac:dyDescent="0.3">
      <c r="D169" s="30"/>
      <c r="F169" s="55"/>
      <c r="G169" s="138"/>
      <c r="H169" s="55"/>
    </row>
    <row r="170" spans="1:13" s="34" customFormat="1" x14ac:dyDescent="0.3">
      <c r="A170" s="7"/>
      <c r="B170" s="30">
        <v>4214</v>
      </c>
      <c r="C170" s="30" t="s">
        <v>110</v>
      </c>
      <c r="D170" s="22"/>
      <c r="E170" s="30"/>
      <c r="F170" s="56">
        <f>F171</f>
        <v>30000</v>
      </c>
      <c r="G170" s="137">
        <f>H170-F170</f>
        <v>-30000</v>
      </c>
      <c r="H170" s="56">
        <f>H171</f>
        <v>0</v>
      </c>
      <c r="J170" s="161"/>
      <c r="K170" s="161"/>
      <c r="L170" s="161"/>
      <c r="M170" s="161"/>
    </row>
    <row r="171" spans="1:13" x14ac:dyDescent="0.3">
      <c r="B171" s="22">
        <v>421410</v>
      </c>
      <c r="C171" s="22" t="s">
        <v>111</v>
      </c>
      <c r="F171" s="55">
        <v>30000</v>
      </c>
      <c r="G171" s="138">
        <f>H171-F171</f>
        <v>-30000</v>
      </c>
      <c r="H171" s="55">
        <v>0</v>
      </c>
    </row>
    <row r="172" spans="1:13" x14ac:dyDescent="0.3">
      <c r="B172" s="30"/>
      <c r="C172" s="22" t="s">
        <v>243</v>
      </c>
      <c r="F172" s="55">
        <v>0</v>
      </c>
      <c r="G172" s="138">
        <f>H172-F172</f>
        <v>20000</v>
      </c>
      <c r="H172" s="55">
        <v>20000</v>
      </c>
    </row>
    <row r="173" spans="1:13" x14ac:dyDescent="0.3">
      <c r="B173" s="30"/>
      <c r="F173" s="55"/>
      <c r="G173" s="138"/>
      <c r="H173" s="55"/>
    </row>
    <row r="174" spans="1:13" s="34" customFormat="1" x14ac:dyDescent="0.3">
      <c r="A174" s="7"/>
      <c r="B174" s="30" t="s">
        <v>112</v>
      </c>
      <c r="C174" s="30" t="s">
        <v>113</v>
      </c>
      <c r="D174" s="30"/>
      <c r="E174" s="30"/>
      <c r="F174" s="56">
        <f>F175+F179+F186+F211</f>
        <v>355000</v>
      </c>
      <c r="G174" s="137">
        <f>H174-F174</f>
        <v>-29050</v>
      </c>
      <c r="H174" s="56">
        <f>H175+H179+H186+H211</f>
        <v>325950</v>
      </c>
      <c r="J174" s="161"/>
      <c r="K174" s="161"/>
      <c r="L174" s="161"/>
      <c r="M174" s="161"/>
    </row>
    <row r="175" spans="1:13" s="34" customFormat="1" x14ac:dyDescent="0.3">
      <c r="A175" s="7"/>
      <c r="B175" s="30">
        <v>4221</v>
      </c>
      <c r="C175" s="30" t="s">
        <v>114</v>
      </c>
      <c r="D175" s="22"/>
      <c r="E175" s="30"/>
      <c r="F175" s="56">
        <f>F176+F177</f>
        <v>22000</v>
      </c>
      <c r="G175" s="137">
        <f>H175-F175</f>
        <v>-16000</v>
      </c>
      <c r="H175" s="56">
        <f>H176+H177</f>
        <v>6000</v>
      </c>
      <c r="J175" s="161"/>
      <c r="K175" s="161"/>
      <c r="L175" s="161"/>
      <c r="M175" s="161"/>
    </row>
    <row r="176" spans="1:13" x14ac:dyDescent="0.3">
      <c r="B176" s="22">
        <v>422110</v>
      </c>
      <c r="C176" s="22" t="s">
        <v>156</v>
      </c>
      <c r="F176" s="55">
        <v>15000</v>
      </c>
      <c r="G176" s="138">
        <f>H176-F176</f>
        <v>-13000</v>
      </c>
      <c r="H176" s="55">
        <v>2000</v>
      </c>
    </row>
    <row r="177" spans="1:13" x14ac:dyDescent="0.3">
      <c r="B177" s="22">
        <v>422121</v>
      </c>
      <c r="C177" s="76" t="s">
        <v>166</v>
      </c>
      <c r="F177" s="55">
        <v>7000</v>
      </c>
      <c r="G177" s="138">
        <f>H177-F177</f>
        <v>-3000</v>
      </c>
      <c r="H177" s="55">
        <v>4000</v>
      </c>
    </row>
    <row r="178" spans="1:13" x14ac:dyDescent="0.3">
      <c r="B178" s="81"/>
      <c r="C178" s="76"/>
      <c r="D178" s="30"/>
      <c r="F178" s="55"/>
      <c r="G178" s="138"/>
      <c r="H178" s="55"/>
    </row>
    <row r="179" spans="1:13" s="34" customFormat="1" x14ac:dyDescent="0.3">
      <c r="A179" s="7"/>
      <c r="B179" s="30">
        <v>4222</v>
      </c>
      <c r="C179" s="30" t="s">
        <v>115</v>
      </c>
      <c r="D179" s="22"/>
      <c r="E179" s="30"/>
      <c r="F179" s="56">
        <f>F181+F182+F183+F184</f>
        <v>91000</v>
      </c>
      <c r="G179" s="137">
        <f t="shared" ref="G179:G184" si="14">H179-F179</f>
        <v>-24500</v>
      </c>
      <c r="H179" s="56">
        <f>H181+H182+H183+H184</f>
        <v>66500</v>
      </c>
      <c r="J179" s="161"/>
      <c r="K179" s="161"/>
      <c r="L179" s="161"/>
      <c r="M179" s="161"/>
    </row>
    <row r="180" spans="1:13" x14ac:dyDescent="0.3">
      <c r="B180" s="22">
        <v>42222</v>
      </c>
      <c r="C180" s="22" t="s">
        <v>225</v>
      </c>
      <c r="F180" s="55">
        <v>0</v>
      </c>
      <c r="G180" s="138">
        <f t="shared" si="14"/>
        <v>4000</v>
      </c>
      <c r="H180" s="55">
        <v>4000</v>
      </c>
    </row>
    <row r="181" spans="1:13" x14ac:dyDescent="0.3">
      <c r="B181" s="22">
        <v>422290</v>
      </c>
      <c r="C181" s="22" t="s">
        <v>198</v>
      </c>
      <c r="F181" s="55">
        <v>10000</v>
      </c>
      <c r="G181" s="138">
        <f t="shared" si="14"/>
        <v>0</v>
      </c>
      <c r="H181" s="55">
        <v>10000</v>
      </c>
    </row>
    <row r="182" spans="1:13" x14ac:dyDescent="0.3">
      <c r="B182" s="22">
        <v>422291</v>
      </c>
      <c r="C182" s="22" t="s">
        <v>209</v>
      </c>
      <c r="F182" s="55">
        <v>40000</v>
      </c>
      <c r="G182" s="138">
        <f t="shared" si="14"/>
        <v>-9500</v>
      </c>
      <c r="H182" s="55">
        <v>30500</v>
      </c>
    </row>
    <row r="183" spans="1:13" x14ac:dyDescent="0.3">
      <c r="B183" s="22">
        <v>422292</v>
      </c>
      <c r="C183" s="22" t="s">
        <v>197</v>
      </c>
      <c r="E183" s="22" t="s">
        <v>23</v>
      </c>
      <c r="F183" s="55">
        <v>35000</v>
      </c>
      <c r="G183" s="138">
        <f t="shared" si="14"/>
        <v>-15000</v>
      </c>
      <c r="H183" s="55">
        <v>20000</v>
      </c>
    </row>
    <row r="184" spans="1:13" x14ac:dyDescent="0.3">
      <c r="B184" s="65">
        <v>422293</v>
      </c>
      <c r="C184" s="22" t="s">
        <v>245</v>
      </c>
      <c r="D184" s="24"/>
      <c r="F184" s="55">
        <v>6000</v>
      </c>
      <c r="G184" s="138">
        <f t="shared" si="14"/>
        <v>0</v>
      </c>
      <c r="H184" s="55">
        <v>6000</v>
      </c>
    </row>
    <row r="185" spans="1:13" s="103" customFormat="1" x14ac:dyDescent="0.3">
      <c r="A185" s="100"/>
      <c r="B185" s="24"/>
      <c r="C185" s="24"/>
      <c r="D185" s="30"/>
      <c r="E185" s="24"/>
      <c r="F185" s="102"/>
      <c r="G185" s="138"/>
      <c r="H185" s="102"/>
      <c r="J185" s="163"/>
      <c r="K185" s="163"/>
      <c r="L185" s="167"/>
      <c r="M185" s="163"/>
    </row>
    <row r="186" spans="1:13" s="34" customFormat="1" x14ac:dyDescent="0.3">
      <c r="A186" s="7"/>
      <c r="B186" s="30">
        <v>4223</v>
      </c>
      <c r="C186" s="30" t="s">
        <v>116</v>
      </c>
      <c r="D186" s="30"/>
      <c r="E186" s="30"/>
      <c r="F186" s="56">
        <f>F189+F207</f>
        <v>225000</v>
      </c>
      <c r="G186" s="137">
        <f>H186-F186</f>
        <v>-19175</v>
      </c>
      <c r="H186" s="56">
        <f>H189+H207</f>
        <v>205825</v>
      </c>
      <c r="J186" s="161"/>
      <c r="K186" s="161"/>
      <c r="L186" s="161"/>
      <c r="M186" s="161"/>
    </row>
    <row r="187" spans="1:13" s="34" customFormat="1" x14ac:dyDescent="0.3">
      <c r="A187" s="7"/>
      <c r="B187" s="30"/>
      <c r="C187" s="30"/>
      <c r="D187" s="22"/>
      <c r="E187" s="30"/>
      <c r="F187" s="56"/>
      <c r="G187" s="138"/>
      <c r="H187" s="56"/>
      <c r="J187" s="161"/>
      <c r="K187" s="161"/>
      <c r="L187" s="161"/>
      <c r="M187" s="161"/>
    </row>
    <row r="188" spans="1:13" x14ac:dyDescent="0.3">
      <c r="D188" s="30"/>
      <c r="F188" s="55"/>
      <c r="G188" s="138"/>
      <c r="H188" s="55"/>
    </row>
    <row r="189" spans="1:13" s="34" customFormat="1" x14ac:dyDescent="0.3">
      <c r="A189" s="7"/>
      <c r="B189" s="30">
        <v>42233</v>
      </c>
      <c r="C189" s="30" t="s">
        <v>168</v>
      </c>
      <c r="D189" s="30"/>
      <c r="E189" s="30"/>
      <c r="F189" s="56">
        <f>F190+F196</f>
        <v>200000</v>
      </c>
      <c r="G189" s="137">
        <f t="shared" ref="G189:G205" si="15">H189-F189</f>
        <v>-16175</v>
      </c>
      <c r="H189" s="56">
        <f>H190+H196</f>
        <v>183825</v>
      </c>
      <c r="J189" s="161"/>
      <c r="K189" s="161"/>
      <c r="L189" s="161"/>
      <c r="M189" s="161"/>
    </row>
    <row r="190" spans="1:13" s="34" customFormat="1" x14ac:dyDescent="0.3">
      <c r="A190" s="7"/>
      <c r="B190" s="30">
        <v>422330</v>
      </c>
      <c r="C190" s="82" t="s">
        <v>171</v>
      </c>
      <c r="D190" s="76"/>
      <c r="E190" s="30"/>
      <c r="F190" s="56">
        <f>F191+F193+F192</f>
        <v>100000</v>
      </c>
      <c r="G190" s="137">
        <f t="shared" si="15"/>
        <v>5000</v>
      </c>
      <c r="H190" s="56">
        <f>H191+H193+H192</f>
        <v>105000</v>
      </c>
      <c r="I190" s="47"/>
      <c r="J190" s="165"/>
      <c r="K190" s="161"/>
      <c r="L190" s="161"/>
      <c r="M190" s="161"/>
    </row>
    <row r="191" spans="1:13" x14ac:dyDescent="0.3">
      <c r="C191" s="76" t="s">
        <v>199</v>
      </c>
      <c r="D191" s="76"/>
      <c r="F191" s="55">
        <v>40000</v>
      </c>
      <c r="G191" s="138">
        <f t="shared" si="15"/>
        <v>0</v>
      </c>
      <c r="H191" s="55">
        <v>40000</v>
      </c>
      <c r="I191" s="49"/>
      <c r="J191" s="166"/>
    </row>
    <row r="192" spans="1:13" x14ac:dyDescent="0.3">
      <c r="C192" s="76" t="s">
        <v>178</v>
      </c>
      <c r="F192" s="55">
        <v>30000</v>
      </c>
      <c r="G192" s="138">
        <f t="shared" si="15"/>
        <v>0</v>
      </c>
      <c r="H192" s="55">
        <v>30000</v>
      </c>
      <c r="I192" s="49"/>
      <c r="J192" s="166"/>
    </row>
    <row r="193" spans="1:13" x14ac:dyDescent="0.3">
      <c r="C193" s="76" t="s">
        <v>200</v>
      </c>
      <c r="D193" s="30"/>
      <c r="F193" s="55">
        <v>30000</v>
      </c>
      <c r="G193" s="138">
        <f t="shared" si="15"/>
        <v>5000</v>
      </c>
      <c r="H193" s="55">
        <v>35000</v>
      </c>
      <c r="I193" s="49"/>
      <c r="J193" s="166"/>
    </row>
    <row r="194" spans="1:13" x14ac:dyDescent="0.3">
      <c r="C194" s="76"/>
      <c r="D194" s="30"/>
      <c r="F194" s="55"/>
      <c r="G194" s="138"/>
      <c r="H194" s="55"/>
      <c r="I194" s="49"/>
      <c r="J194" s="166"/>
    </row>
    <row r="195" spans="1:13" x14ac:dyDescent="0.3">
      <c r="C195" s="76"/>
      <c r="D195" s="30"/>
      <c r="F195" s="55"/>
      <c r="G195" s="138"/>
      <c r="H195" s="55"/>
      <c r="I195" s="49"/>
      <c r="J195" s="166"/>
    </row>
    <row r="196" spans="1:13" s="34" customFormat="1" x14ac:dyDescent="0.3">
      <c r="A196" s="7"/>
      <c r="B196" s="30">
        <v>422331</v>
      </c>
      <c r="C196" s="30" t="s">
        <v>172</v>
      </c>
      <c r="D196" s="76"/>
      <c r="E196" s="30"/>
      <c r="F196" s="56">
        <f>F198+F199+F200+F202+F203+F205+F206+F201</f>
        <v>100000</v>
      </c>
      <c r="G196" s="137">
        <f t="shared" si="15"/>
        <v>-21175</v>
      </c>
      <c r="H196" s="56">
        <f>H198+H199+H200+H202+H203+H205+H206+H201</f>
        <v>78825</v>
      </c>
      <c r="J196" s="161"/>
      <c r="K196" s="161"/>
      <c r="L196" s="161"/>
      <c r="M196" s="161"/>
    </row>
    <row r="197" spans="1:13" s="34" customFormat="1" x14ac:dyDescent="0.3">
      <c r="A197" s="7"/>
      <c r="B197" s="30"/>
      <c r="C197" s="30"/>
      <c r="D197" s="76" t="s">
        <v>157</v>
      </c>
      <c r="E197" s="30"/>
      <c r="F197" s="55">
        <v>5000</v>
      </c>
      <c r="G197" s="138">
        <f t="shared" si="15"/>
        <v>-5000</v>
      </c>
      <c r="H197" s="55">
        <v>0</v>
      </c>
      <c r="J197" s="161"/>
      <c r="K197" s="161"/>
      <c r="L197" s="161"/>
      <c r="M197" s="161"/>
    </row>
    <row r="198" spans="1:13" x14ac:dyDescent="0.3">
      <c r="D198" s="76" t="s">
        <v>158</v>
      </c>
      <c r="F198" s="55">
        <v>15000</v>
      </c>
      <c r="G198" s="138">
        <f t="shared" si="15"/>
        <v>-15000</v>
      </c>
      <c r="H198" s="55">
        <v>0</v>
      </c>
    </row>
    <row r="199" spans="1:13" x14ac:dyDescent="0.3">
      <c r="D199" s="76" t="s">
        <v>169</v>
      </c>
      <c r="F199" s="55">
        <v>5000</v>
      </c>
      <c r="G199" s="138">
        <f t="shared" si="15"/>
        <v>-4000</v>
      </c>
      <c r="H199" s="55">
        <v>1000</v>
      </c>
    </row>
    <row r="200" spans="1:13" x14ac:dyDescent="0.3">
      <c r="D200" s="76" t="s">
        <v>189</v>
      </c>
      <c r="F200" s="55">
        <v>4000</v>
      </c>
      <c r="G200" s="138">
        <f t="shared" si="15"/>
        <v>-1300</v>
      </c>
      <c r="H200" s="55">
        <v>2700</v>
      </c>
    </row>
    <row r="201" spans="1:13" x14ac:dyDescent="0.3">
      <c r="D201" s="76" t="s">
        <v>170</v>
      </c>
      <c r="F201" s="55">
        <v>6000</v>
      </c>
      <c r="G201" s="138">
        <f t="shared" si="15"/>
        <v>-6000</v>
      </c>
      <c r="H201" s="55">
        <v>0</v>
      </c>
    </row>
    <row r="202" spans="1:13" x14ac:dyDescent="0.3">
      <c r="D202" s="76" t="s">
        <v>210</v>
      </c>
      <c r="F202" s="55">
        <v>30000</v>
      </c>
      <c r="G202" s="138">
        <f t="shared" si="15"/>
        <v>-30000</v>
      </c>
      <c r="H202" s="55">
        <v>0</v>
      </c>
    </row>
    <row r="203" spans="1:13" x14ac:dyDescent="0.3">
      <c r="D203" s="76" t="s">
        <v>201</v>
      </c>
      <c r="F203" s="55">
        <v>30000</v>
      </c>
      <c r="G203" s="138">
        <f t="shared" si="15"/>
        <v>25125</v>
      </c>
      <c r="H203" s="55">
        <v>55125</v>
      </c>
    </row>
    <row r="204" spans="1:13" x14ac:dyDescent="0.3">
      <c r="D204" s="76" t="s">
        <v>244</v>
      </c>
      <c r="F204" s="55">
        <v>0</v>
      </c>
      <c r="G204" s="138">
        <f t="shared" si="15"/>
        <v>26800</v>
      </c>
      <c r="H204" s="55">
        <v>26800</v>
      </c>
    </row>
    <row r="205" spans="1:13" ht="31.2" x14ac:dyDescent="0.3">
      <c r="D205" s="83" t="s">
        <v>160</v>
      </c>
      <c r="E205" s="76"/>
      <c r="F205" s="55">
        <v>10000</v>
      </c>
      <c r="G205" s="138">
        <f t="shared" si="15"/>
        <v>10000</v>
      </c>
      <c r="H205" s="55">
        <v>20000</v>
      </c>
    </row>
    <row r="206" spans="1:13" x14ac:dyDescent="0.3">
      <c r="D206" s="83"/>
      <c r="E206" s="76"/>
      <c r="F206" s="55"/>
      <c r="G206" s="138"/>
      <c r="H206" s="55"/>
    </row>
    <row r="207" spans="1:13" s="34" customFormat="1" x14ac:dyDescent="0.3">
      <c r="A207" s="7"/>
      <c r="B207" s="30">
        <v>42239</v>
      </c>
      <c r="C207" s="30" t="s">
        <v>161</v>
      </c>
      <c r="D207" s="76"/>
      <c r="E207" s="82"/>
      <c r="F207" s="56">
        <v>25000</v>
      </c>
      <c r="G207" s="138">
        <f>F207-H207</f>
        <v>3000</v>
      </c>
      <c r="H207" s="56">
        <v>22000</v>
      </c>
      <c r="J207" s="161"/>
      <c r="K207" s="161"/>
      <c r="L207" s="161"/>
      <c r="M207" s="161"/>
    </row>
    <row r="208" spans="1:13" x14ac:dyDescent="0.3">
      <c r="B208" s="84">
        <v>422390</v>
      </c>
      <c r="C208" s="22" t="s">
        <v>180</v>
      </c>
      <c r="F208" s="55">
        <v>25000</v>
      </c>
      <c r="G208" s="138">
        <f>H208-F208</f>
        <v>-3000</v>
      </c>
      <c r="H208" s="55">
        <v>22000</v>
      </c>
    </row>
    <row r="209" spans="1:13" x14ac:dyDescent="0.3">
      <c r="B209" s="84"/>
      <c r="F209" s="55"/>
      <c r="G209" s="138"/>
      <c r="H209" s="55"/>
    </row>
    <row r="210" spans="1:13" s="42" customFormat="1" x14ac:dyDescent="0.3">
      <c r="A210" s="40"/>
      <c r="B210" s="85"/>
      <c r="C210" s="85"/>
      <c r="D210" s="30"/>
      <c r="E210" s="85"/>
      <c r="F210" s="86"/>
      <c r="G210" s="138"/>
      <c r="H210" s="86"/>
      <c r="J210" s="167"/>
      <c r="K210" s="167"/>
      <c r="L210" s="167"/>
      <c r="M210" s="167"/>
    </row>
    <row r="211" spans="1:13" s="34" customFormat="1" x14ac:dyDescent="0.3">
      <c r="A211" s="7"/>
      <c r="B211" s="30">
        <v>4225</v>
      </c>
      <c r="C211" s="30" t="s">
        <v>131</v>
      </c>
      <c r="D211" s="76"/>
      <c r="E211" s="30"/>
      <c r="F211" s="56">
        <f>F212+F213</f>
        <v>17000</v>
      </c>
      <c r="G211" s="137">
        <f>H211-F211</f>
        <v>30625</v>
      </c>
      <c r="H211" s="56">
        <f>H212+H213</f>
        <v>47625</v>
      </c>
      <c r="J211" s="161"/>
      <c r="K211" s="161"/>
      <c r="L211" s="161"/>
      <c r="M211" s="161"/>
    </row>
    <row r="212" spans="1:13" x14ac:dyDescent="0.3">
      <c r="B212" s="22">
        <v>42251</v>
      </c>
      <c r="C212" s="76" t="s">
        <v>203</v>
      </c>
      <c r="F212" s="55">
        <v>12000</v>
      </c>
      <c r="G212" s="138">
        <f>H212-F212</f>
        <v>10625</v>
      </c>
      <c r="H212" s="55">
        <v>22625</v>
      </c>
    </row>
    <row r="213" spans="1:13" x14ac:dyDescent="0.3">
      <c r="B213" s="22">
        <v>42259</v>
      </c>
      <c r="C213" s="76" t="s">
        <v>184</v>
      </c>
      <c r="F213" s="55">
        <v>5000</v>
      </c>
      <c r="G213" s="138">
        <f>H213-F213</f>
        <v>20000</v>
      </c>
      <c r="H213" s="55">
        <v>25000</v>
      </c>
    </row>
    <row r="214" spans="1:13" x14ac:dyDescent="0.3">
      <c r="C214" s="76"/>
      <c r="F214" s="55"/>
      <c r="G214" s="138"/>
      <c r="H214" s="55"/>
    </row>
    <row r="215" spans="1:13" x14ac:dyDescent="0.3">
      <c r="B215" s="24"/>
      <c r="C215" s="76"/>
      <c r="F215" s="55"/>
      <c r="G215" s="138"/>
      <c r="H215" s="55"/>
    </row>
    <row r="216" spans="1:13" s="36" customFormat="1" x14ac:dyDescent="0.3">
      <c r="A216" s="35"/>
      <c r="B216" s="58" t="s">
        <v>132</v>
      </c>
      <c r="C216" s="58" t="s">
        <v>133</v>
      </c>
      <c r="D216" s="58"/>
      <c r="E216" s="58"/>
      <c r="F216" s="44">
        <f>F218</f>
        <v>136148</v>
      </c>
      <c r="G216" s="137">
        <f>H216-F216</f>
        <v>228561.86</v>
      </c>
      <c r="H216" s="44">
        <f>H218</f>
        <v>364709.86</v>
      </c>
      <c r="J216" s="160"/>
      <c r="K216" s="160"/>
      <c r="L216" s="160"/>
      <c r="M216" s="160"/>
    </row>
    <row r="217" spans="1:13" s="39" customFormat="1" x14ac:dyDescent="0.3">
      <c r="A217" s="38"/>
      <c r="B217" s="65">
        <v>4231</v>
      </c>
      <c r="C217" s="65" t="s">
        <v>134</v>
      </c>
      <c r="D217" s="65"/>
      <c r="E217" s="65"/>
      <c r="F217" s="43">
        <f>F218</f>
        <v>136148</v>
      </c>
      <c r="G217" s="138">
        <f t="shared" ref="G217:G218" si="16">H217-F217</f>
        <v>228561.86</v>
      </c>
      <c r="H217" s="43">
        <v>364709.86</v>
      </c>
      <c r="J217" s="162"/>
      <c r="K217" s="162"/>
      <c r="L217" s="162"/>
      <c r="M217" s="162"/>
    </row>
    <row r="218" spans="1:13" s="39" customFormat="1" x14ac:dyDescent="0.3">
      <c r="A218" s="38"/>
      <c r="B218" s="65">
        <v>42316</v>
      </c>
      <c r="C218" s="65" t="s">
        <v>181</v>
      </c>
      <c r="D218" s="65"/>
      <c r="E218" s="65"/>
      <c r="F218" s="43">
        <v>136148</v>
      </c>
      <c r="G218" s="138">
        <f t="shared" si="16"/>
        <v>228561.86</v>
      </c>
      <c r="H218" s="43">
        <v>364709.86</v>
      </c>
      <c r="J218" s="162"/>
      <c r="K218" s="162"/>
      <c r="L218" s="162"/>
      <c r="M218" s="162"/>
    </row>
    <row r="219" spans="1:13" s="39" customFormat="1" x14ac:dyDescent="0.3">
      <c r="A219" s="38"/>
      <c r="B219" s="65"/>
      <c r="C219" s="65"/>
      <c r="D219" s="65"/>
      <c r="E219" s="65"/>
      <c r="F219" s="43"/>
      <c r="G219" s="138"/>
      <c r="H219" s="43"/>
      <c r="J219" s="162"/>
      <c r="K219" s="162"/>
      <c r="L219" s="160"/>
      <c r="M219" s="162"/>
    </row>
    <row r="220" spans="1:13" x14ac:dyDescent="0.3">
      <c r="D220" s="30"/>
      <c r="F220" s="55"/>
      <c r="G220" s="138"/>
      <c r="H220" s="55"/>
    </row>
    <row r="221" spans="1:13" s="34" customFormat="1" x14ac:dyDescent="0.3">
      <c r="A221" s="7"/>
      <c r="B221" s="30" t="s">
        <v>135</v>
      </c>
      <c r="C221" s="30" t="s">
        <v>136</v>
      </c>
      <c r="D221" s="30"/>
      <c r="E221" s="30"/>
      <c r="F221" s="56">
        <f>F222</f>
        <v>7000</v>
      </c>
      <c r="G221" s="137">
        <f>H221-F221</f>
        <v>-3000</v>
      </c>
      <c r="H221" s="56">
        <f>H222</f>
        <v>4000</v>
      </c>
      <c r="J221" s="161"/>
      <c r="K221" s="161"/>
      <c r="L221" s="161"/>
      <c r="M221" s="161"/>
    </row>
    <row r="222" spans="1:13" s="34" customFormat="1" x14ac:dyDescent="0.3">
      <c r="A222" s="7"/>
      <c r="B222" s="30">
        <v>4262</v>
      </c>
      <c r="C222" s="30" t="s">
        <v>137</v>
      </c>
      <c r="D222" s="22"/>
      <c r="E222" s="30"/>
      <c r="F222" s="56">
        <f>F223</f>
        <v>7000</v>
      </c>
      <c r="G222" s="138">
        <f>H222-F222</f>
        <v>-3000</v>
      </c>
      <c r="H222" s="56">
        <v>4000</v>
      </c>
      <c r="J222" s="161"/>
      <c r="K222" s="161"/>
      <c r="L222" s="161"/>
      <c r="M222" s="161"/>
    </row>
    <row r="223" spans="1:13" x14ac:dyDescent="0.3">
      <c r="B223" s="22">
        <v>42621</v>
      </c>
      <c r="C223" s="22" t="s">
        <v>137</v>
      </c>
      <c r="F223" s="55">
        <v>7000</v>
      </c>
      <c r="G223" s="138">
        <f>H223-F223</f>
        <v>-3000</v>
      </c>
      <c r="H223" s="55">
        <v>4000</v>
      </c>
      <c r="I223" s="50"/>
    </row>
    <row r="224" spans="1:13" x14ac:dyDescent="0.3">
      <c r="D224" s="30"/>
      <c r="F224" s="55"/>
      <c r="G224" s="138"/>
      <c r="H224" s="55"/>
      <c r="I224" s="50"/>
    </row>
    <row r="225" spans="1:53" x14ac:dyDescent="0.3">
      <c r="D225" s="30"/>
      <c r="F225" s="55"/>
      <c r="G225" s="138"/>
      <c r="H225" s="55"/>
      <c r="I225" s="50"/>
    </row>
    <row r="226" spans="1:53" s="34" customFormat="1" x14ac:dyDescent="0.3">
      <c r="A226" s="7"/>
      <c r="B226" s="30" t="s">
        <v>187</v>
      </c>
      <c r="C226" s="30" t="s">
        <v>188</v>
      </c>
      <c r="D226" s="22"/>
      <c r="E226" s="30"/>
      <c r="F226" s="56">
        <f>F227</f>
        <v>353500</v>
      </c>
      <c r="G226" s="137">
        <f>H226-F226</f>
        <v>0</v>
      </c>
      <c r="H226" s="56">
        <f>H227</f>
        <v>353500</v>
      </c>
      <c r="I226" s="48"/>
      <c r="J226" s="161"/>
      <c r="K226" s="161"/>
      <c r="L226" s="161"/>
      <c r="M226" s="161"/>
    </row>
    <row r="227" spans="1:53" x14ac:dyDescent="0.3">
      <c r="B227" s="22">
        <v>4511</v>
      </c>
      <c r="C227" s="22" t="s">
        <v>188</v>
      </c>
      <c r="F227" s="55">
        <f>F228</f>
        <v>353500</v>
      </c>
      <c r="G227" s="138">
        <f>H227-F227</f>
        <v>0</v>
      </c>
      <c r="H227" s="55">
        <f>H228</f>
        <v>353500</v>
      </c>
      <c r="I227" s="50"/>
    </row>
    <row r="228" spans="1:53" x14ac:dyDescent="0.3">
      <c r="B228" s="22">
        <v>45111</v>
      </c>
      <c r="C228" s="22" t="s">
        <v>211</v>
      </c>
      <c r="F228" s="55">
        <v>353500</v>
      </c>
      <c r="G228" s="138">
        <f>H228-F228</f>
        <v>0</v>
      </c>
      <c r="H228" s="55">
        <v>353500</v>
      </c>
      <c r="I228" s="50"/>
    </row>
    <row r="229" spans="1:53" x14ac:dyDescent="0.3">
      <c r="D229" s="30"/>
      <c r="F229" s="55"/>
      <c r="G229" s="138"/>
      <c r="H229" s="55"/>
      <c r="I229" s="50"/>
    </row>
    <row r="230" spans="1:53" s="144" customFormat="1" ht="18" thickBot="1" x14ac:dyDescent="0.35">
      <c r="A230" s="139"/>
      <c r="B230" s="140"/>
      <c r="C230" s="141" t="s">
        <v>16</v>
      </c>
      <c r="D230" s="142"/>
      <c r="E230" s="140"/>
      <c r="F230" s="143">
        <f>F3+F166</f>
        <v>6003648</v>
      </c>
      <c r="G230" s="153">
        <f>H230-F230</f>
        <v>136380.86000000034</v>
      </c>
      <c r="H230" s="143">
        <f>H3+H166</f>
        <v>6140028.8600000003</v>
      </c>
      <c r="I230" s="99"/>
      <c r="J230" s="168"/>
      <c r="K230" s="168"/>
      <c r="L230" s="171"/>
      <c r="M230" s="168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99"/>
      <c r="AD230" s="99"/>
      <c r="AE230" s="99"/>
      <c r="AF230" s="99"/>
      <c r="AG230" s="99"/>
      <c r="AH230" s="99"/>
      <c r="AI230" s="99"/>
      <c r="AJ230" s="99"/>
      <c r="AK230" s="99"/>
      <c r="AL230" s="99"/>
      <c r="AM230" s="99"/>
      <c r="AN230" s="99"/>
      <c r="AO230" s="99"/>
      <c r="AP230" s="99"/>
      <c r="AQ230" s="99"/>
      <c r="AR230" s="99"/>
      <c r="AS230" s="99"/>
      <c r="AT230" s="99"/>
      <c r="AU230" s="99"/>
      <c r="AV230" s="99"/>
      <c r="AW230" s="99"/>
      <c r="AX230" s="99"/>
      <c r="AY230" s="99"/>
      <c r="AZ230" s="99"/>
      <c r="BA230" s="99"/>
    </row>
    <row r="231" spans="1:53" s="99" customFormat="1" ht="18" thickTop="1" x14ac:dyDescent="0.3">
      <c r="B231" s="111"/>
      <c r="C231" s="112"/>
      <c r="D231" s="113"/>
      <c r="E231" s="111"/>
      <c r="F231" s="114"/>
      <c r="H231" s="114"/>
      <c r="J231" s="168"/>
      <c r="K231" s="168"/>
      <c r="L231" s="171"/>
      <c r="M231" s="168"/>
    </row>
    <row r="232" spans="1:53" s="34" customFormat="1" x14ac:dyDescent="0.3">
      <c r="A232" s="7"/>
      <c r="B232" s="30"/>
      <c r="C232" s="30"/>
      <c r="D232" s="30"/>
      <c r="E232" s="30"/>
      <c r="F232" s="97"/>
      <c r="G232" s="32"/>
      <c r="H232" s="97"/>
      <c r="J232" s="161"/>
      <c r="K232" s="161"/>
      <c r="L232" s="161"/>
      <c r="M232" s="161"/>
    </row>
    <row r="233" spans="1:53" s="34" customFormat="1" x14ac:dyDescent="0.3">
      <c r="A233" s="7"/>
      <c r="B233" s="30"/>
      <c r="C233" s="30"/>
      <c r="D233" s="22"/>
      <c r="E233" s="30"/>
      <c r="F233" s="110"/>
      <c r="G233" s="32"/>
      <c r="H233" s="110"/>
      <c r="J233" s="161"/>
      <c r="K233" s="161"/>
      <c r="L233" s="161"/>
      <c r="M233" s="161"/>
    </row>
    <row r="234" spans="1:53" x14ac:dyDescent="0.3">
      <c r="B234" s="72"/>
      <c r="F234" s="110"/>
      <c r="G234" s="176" t="s">
        <v>247</v>
      </c>
      <c r="H234" s="110"/>
    </row>
    <row r="235" spans="1:53" x14ac:dyDescent="0.3">
      <c r="B235" s="72"/>
      <c r="F235" s="110"/>
      <c r="H235" s="110"/>
    </row>
    <row r="236" spans="1:53" x14ac:dyDescent="0.3">
      <c r="G236" s="176" t="s">
        <v>249</v>
      </c>
    </row>
    <row r="238" spans="1:53" x14ac:dyDescent="0.3">
      <c r="B238" s="30"/>
      <c r="D238" s="3"/>
      <c r="G238" s="179"/>
    </row>
    <row r="239" spans="1:53" x14ac:dyDescent="0.3">
      <c r="B239" s="30"/>
      <c r="D239" s="3"/>
    </row>
    <row r="240" spans="1:53" x14ac:dyDescent="0.3">
      <c r="B240" s="85"/>
      <c r="D240" s="3"/>
    </row>
    <row r="241" spans="2:2" x14ac:dyDescent="0.3">
      <c r="B241" s="85"/>
    </row>
    <row r="242" spans="2:2" x14ac:dyDescent="0.3">
      <c r="B242" s="85"/>
    </row>
    <row r="243" spans="2:2" x14ac:dyDescent="0.3">
      <c r="B243" s="85"/>
    </row>
    <row r="244" spans="2:2" x14ac:dyDescent="0.3">
      <c r="B244" s="85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2015-09-16T14:11:21Z</cp:lastPrinted>
  <dcterms:created xsi:type="dcterms:W3CDTF">2013-08-27T06:45:22Z</dcterms:created>
  <dcterms:modified xsi:type="dcterms:W3CDTF">2015-10-02T05:49:50Z</dcterms:modified>
</cp:coreProperties>
</file>