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20208" windowHeight="4692"/>
  </bookViews>
  <sheets>
    <sheet name="Plan rashoda i izdataka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C45" i="2" l="1"/>
  <c r="H48" i="2"/>
  <c r="C15" i="2" l="1"/>
  <c r="C9" i="2"/>
  <c r="C10" i="2"/>
  <c r="C8" i="2"/>
  <c r="G74" i="2"/>
  <c r="G9" i="2"/>
  <c r="G12" i="2"/>
  <c r="G15" i="2"/>
  <c r="G8" i="2" l="1"/>
  <c r="G7" i="2" s="1"/>
  <c r="G56" i="2"/>
  <c r="H72" i="2"/>
  <c r="H73" i="2" l="1"/>
  <c r="D12" i="2"/>
  <c r="C12" i="2"/>
  <c r="L51" i="2" l="1"/>
  <c r="K51" i="2"/>
  <c r="D51" i="2"/>
  <c r="K20" i="2"/>
  <c r="E61" i="2" l="1"/>
  <c r="E56" i="2" s="1"/>
  <c r="E74" i="2" s="1"/>
  <c r="H64" i="2"/>
  <c r="D61" i="2" l="1"/>
  <c r="H23" i="2"/>
  <c r="C58" i="2"/>
  <c r="C61" i="2"/>
  <c r="H61" i="2" s="1"/>
  <c r="C52" i="2"/>
  <c r="D26" i="2"/>
  <c r="D21" i="2"/>
  <c r="D9" i="2"/>
  <c r="D70" i="2" l="1"/>
  <c r="D67" i="2"/>
  <c r="H65" i="2"/>
  <c r="H63" i="2"/>
  <c r="D58" i="2"/>
  <c r="L56" i="2"/>
  <c r="H54" i="2" l="1"/>
  <c r="H53" i="2"/>
  <c r="H51" i="2" s="1"/>
  <c r="H71" i="2"/>
  <c r="K56" i="2"/>
  <c r="D45" i="2"/>
  <c r="H31" i="2"/>
  <c r="H30" i="2"/>
  <c r="H27" i="2"/>
  <c r="H22" i="2"/>
  <c r="D35" i="2" l="1"/>
  <c r="D20" i="2" s="1"/>
  <c r="D15" i="2"/>
  <c r="D8" i="2" s="1"/>
  <c r="D7" i="2" l="1"/>
  <c r="D74" i="2" s="1"/>
  <c r="L8" i="2"/>
  <c r="K8" i="2"/>
  <c r="H49" i="2"/>
  <c r="H47" i="2"/>
  <c r="H42" i="2"/>
  <c r="H40" i="2"/>
  <c r="H38" i="2"/>
  <c r="L20" i="2" l="1"/>
  <c r="L7" i="2" s="1"/>
  <c r="L74" i="2" s="1"/>
  <c r="K7" i="2"/>
  <c r="C70" i="2"/>
  <c r="H70" i="2" s="1"/>
  <c r="K74" i="2" l="1"/>
  <c r="H62" i="2" l="1"/>
  <c r="C51" i="2"/>
  <c r="H46" i="2"/>
  <c r="H59" i="2" l="1"/>
  <c r="H58" i="2"/>
  <c r="H45" i="2" l="1"/>
  <c r="H43" i="2" l="1"/>
  <c r="H39" i="2"/>
  <c r="H37" i="2"/>
  <c r="H36" i="2"/>
  <c r="H33" i="2"/>
  <c r="H32" i="2"/>
  <c r="H29" i="2"/>
  <c r="C35" i="2" l="1"/>
  <c r="H35" i="2" s="1"/>
  <c r="C26" i="2"/>
  <c r="H26" i="2" s="1"/>
  <c r="H24" i="2"/>
  <c r="H21" i="2" s="1"/>
  <c r="H20" i="2" l="1"/>
  <c r="H7" i="2" s="1"/>
  <c r="C21" i="2"/>
  <c r="C20" i="2" s="1"/>
  <c r="H52" i="2" l="1"/>
  <c r="C7" i="2" l="1"/>
  <c r="C67" i="2" l="1"/>
  <c r="H68" i="2"/>
  <c r="H67" i="2" l="1"/>
  <c r="C56" i="2"/>
  <c r="H56" i="2" s="1"/>
  <c r="H74" i="2" l="1"/>
  <c r="C74" i="2" s="1"/>
</calcChain>
</file>

<file path=xl/sharedStrings.xml><?xml version="1.0" encoding="utf-8"?>
<sst xmlns="http://schemas.openxmlformats.org/spreadsheetml/2006/main" count="87" uniqueCount="85">
  <si>
    <t>JAVNA VATROGASNA POSTROJBA</t>
  </si>
  <si>
    <t xml:space="preserve">          </t>
  </si>
  <si>
    <t xml:space="preserve">Plaće  BTO 1 </t>
  </si>
  <si>
    <t xml:space="preserve"> Plaće  BTO 1 </t>
  </si>
  <si>
    <t>2.    312</t>
  </si>
  <si>
    <t>Ostali rashodi za zaposlene</t>
  </si>
  <si>
    <t xml:space="preserve">Doprinosi na plaću    </t>
  </si>
  <si>
    <t xml:space="preserve"> Doprinos za beneficirani staž na plaću </t>
  </si>
  <si>
    <t xml:space="preserve"> Doprinos na plaću za zdravstvo i za slučaj nezgode na radu</t>
  </si>
  <si>
    <t xml:space="preserve"> Doprinos na plaću za zapošljavanje </t>
  </si>
  <si>
    <t>Naknade troškova zaposlenima</t>
  </si>
  <si>
    <t xml:space="preserve"> Službena putovanja</t>
  </si>
  <si>
    <t xml:space="preserve"> Naknade za prijevoz, za rad na terenu i odvojeni život</t>
  </si>
  <si>
    <t xml:space="preserve">Stručno usavršavanje zaposlenih </t>
  </si>
  <si>
    <t>Rashodi za materijal i energiju</t>
  </si>
  <si>
    <t xml:space="preserve"> Uredski materijal i ostali materijalni rashodi </t>
  </si>
  <si>
    <t>Namirnice – voda za piće</t>
  </si>
  <si>
    <t xml:space="preserve"> Sredstva za gašenje požara</t>
  </si>
  <si>
    <t xml:space="preserve"> Energija </t>
  </si>
  <si>
    <t xml:space="preserve">  Materijal i dijelovi za tekuće i investicijsko održavanje </t>
  </si>
  <si>
    <t xml:space="preserve">  Sitni inventar i gume</t>
  </si>
  <si>
    <t xml:space="preserve">  Službena, radna i zaštitna odjeća i obuća</t>
  </si>
  <si>
    <t>Rashodi za usluge</t>
  </si>
  <si>
    <t xml:space="preserve">Usluge telefona, pošte i prijevoza </t>
  </si>
  <si>
    <t xml:space="preserve">Usluge tekućeg i investicijskog održavanja </t>
  </si>
  <si>
    <t>Usluge elektronskih medija</t>
  </si>
  <si>
    <t>Komunalne usluge</t>
  </si>
  <si>
    <t xml:space="preserve">Zdravstvene i periodički pregled zaposlenika </t>
  </si>
  <si>
    <t xml:space="preserve"> Intelektualne i osobne usluge</t>
  </si>
  <si>
    <t>Računalne usluge</t>
  </si>
  <si>
    <t xml:space="preserve"> Ostale usluge</t>
  </si>
  <si>
    <t>Ostali nespomenuti troškovi poslovanja</t>
  </si>
  <si>
    <t xml:space="preserve">Premije osiguranja </t>
  </si>
  <si>
    <t>Reprezentacija</t>
  </si>
  <si>
    <t>Ostali nespomenuti rashodi poslovanja</t>
  </si>
  <si>
    <t xml:space="preserve">  Ostali financijski rashodi</t>
  </si>
  <si>
    <t xml:space="preserve">  Bankarske usluge i usluge platnog prometa </t>
  </si>
  <si>
    <t xml:space="preserve">  Zatezne kamate iz poslovnog odnosa i dr.</t>
  </si>
  <si>
    <t xml:space="preserve">Građevinski objekti </t>
  </si>
  <si>
    <t>Postrojenja i oprema</t>
  </si>
  <si>
    <t xml:space="preserve">Uredska oprema i namještaj </t>
  </si>
  <si>
    <t xml:space="preserve">  Komunikacijska oprema  </t>
  </si>
  <si>
    <t>Oprema za održavanje i zaštitu</t>
  </si>
  <si>
    <t>Istrumenti, uređaji i strojevi</t>
  </si>
  <si>
    <t>Prijevozna sredstva</t>
  </si>
  <si>
    <t>Prijevozna sredstva u cestovnom prometu</t>
  </si>
  <si>
    <t>Nematerijalna proizvedena imovina</t>
  </si>
  <si>
    <t>Ulaganja u računalne programe</t>
  </si>
  <si>
    <t>KTO</t>
  </si>
  <si>
    <t>RASHODI ZA ZAPOSLENE</t>
  </si>
  <si>
    <t>MATERIJALNI RASHODI</t>
  </si>
  <si>
    <t>FINANCIJSKI RASHODI</t>
  </si>
  <si>
    <t>RASHODI ZA NABAVU NEFINANCIJSKE IMOVINE</t>
  </si>
  <si>
    <t>Projekcija 2016.</t>
  </si>
  <si>
    <t>1. 311</t>
  </si>
  <si>
    <t>3. 313</t>
  </si>
  <si>
    <t>4. 321</t>
  </si>
  <si>
    <t>5. 322</t>
  </si>
  <si>
    <t>6. 323</t>
  </si>
  <si>
    <t>7. 329</t>
  </si>
  <si>
    <t>8. 343</t>
  </si>
  <si>
    <t>9. 421</t>
  </si>
  <si>
    <t>10. 422</t>
  </si>
  <si>
    <t>11. 423</t>
  </si>
  <si>
    <t>12. 426</t>
  </si>
  <si>
    <t>Opći prihodi i primici</t>
  </si>
  <si>
    <t>Vlastiti prihodi</t>
  </si>
  <si>
    <t>Prihodi za posebne namjene</t>
  </si>
  <si>
    <t>Pomoći</t>
  </si>
  <si>
    <t>Donacije</t>
  </si>
  <si>
    <t>Prihodi od ne financijske imovine i nadoknada šteta s osnova osiguranja</t>
  </si>
  <si>
    <t>Namjenski primici od zaduženja</t>
  </si>
  <si>
    <t xml:space="preserve">            GRADA KRKA</t>
  </si>
  <si>
    <t>PLAN RASHODA I IZDATAKA</t>
  </si>
  <si>
    <t>Naziv</t>
  </si>
  <si>
    <t>RASHODI POSLOVANJA</t>
  </si>
  <si>
    <t>Zapovjednik</t>
  </si>
  <si>
    <t>Dinko Petrov</t>
  </si>
  <si>
    <t xml:space="preserve">UKUPNO: </t>
  </si>
  <si>
    <t>Projekcija 2017.</t>
  </si>
  <si>
    <t>Ostali građevinski objekti</t>
  </si>
  <si>
    <t>Dodatna ulaganja na građevinskim objektima</t>
  </si>
  <si>
    <t>13. 451</t>
  </si>
  <si>
    <t>Pristojbe i naknade</t>
  </si>
  <si>
    <t>FINANCIJSKI PLAN ZA 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</si>
</sst>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164" formatCode="#,##0.00\ &quot;kn&quot;"/>
  </numFmts>
  <fonts count="14" x14ac:knownFonts="1">
    <font>
      <sz val="11"/>
      <color theme="1"/>
      <name val="Calibri"/>
      <family val="2"/>
      <charset val="238"/>
      <scheme val="minor"/>
    </font>
    <font>
      <b/>
      <sz val="6"/>
      <color theme="1"/>
      <name val="Arial Unicode MS"/>
      <family val="2"/>
      <charset val="238"/>
    </font>
    <font>
      <sz val="6"/>
      <color theme="1"/>
      <name val="Arial Unicode MS"/>
      <family val="2"/>
      <charset val="238"/>
    </font>
    <font>
      <b/>
      <sz val="6"/>
      <name val="Arial Unicode MS"/>
      <family val="2"/>
      <charset val="238"/>
    </font>
    <font>
      <sz val="6"/>
      <name val="Arial Unicode MS"/>
      <family val="2"/>
      <charset val="238"/>
    </font>
    <font>
      <b/>
      <sz val="6"/>
      <color rgb="FFFF0000"/>
      <name val="Arial Unicode MS"/>
      <family val="2"/>
      <charset val="238"/>
    </font>
    <font>
      <b/>
      <sz val="6"/>
      <color theme="1"/>
      <name val="Arial Black"/>
      <family val="2"/>
      <charset val="238"/>
    </font>
    <font>
      <b/>
      <sz val="6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6"/>
      <color rgb="FFFF0000"/>
      <name val="Times New Roman"/>
      <family val="1"/>
      <charset val="238"/>
    </font>
    <font>
      <b/>
      <sz val="6"/>
      <name val="Calibri"/>
      <family val="2"/>
      <charset val="238"/>
      <scheme val="minor"/>
    </font>
    <font>
      <sz val="6"/>
      <color rgb="FFFF0000"/>
      <name val="Arial Unicode MS"/>
      <family val="2"/>
      <charset val="238"/>
    </font>
    <font>
      <sz val="6"/>
      <color rgb="FFC00000"/>
      <name val="Arial Unicode MS"/>
      <family val="2"/>
      <charset val="238"/>
    </font>
    <font>
      <sz val="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44" fontId="1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44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44" fontId="2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4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top"/>
    </xf>
    <xf numFmtId="44" fontId="3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44" fontId="12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44" fontId="4" fillId="0" borderId="0" xfId="0" applyNumberFormat="1" applyFont="1" applyAlignment="1">
      <alignment vertical="top"/>
    </xf>
    <xf numFmtId="0" fontId="1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right" vertical="top"/>
    </xf>
    <xf numFmtId="16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164" fontId="1" fillId="0" borderId="1" xfId="0" applyNumberFormat="1" applyFont="1" applyBorder="1" applyAlignment="1">
      <alignment horizontal="right" vertical="top"/>
    </xf>
    <xf numFmtId="164" fontId="2" fillId="0" borderId="1" xfId="0" applyNumberFormat="1" applyFont="1" applyBorder="1" applyAlignment="1">
      <alignment horizontal="right" vertical="top"/>
    </xf>
    <xf numFmtId="164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4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top"/>
    </xf>
    <xf numFmtId="0" fontId="1" fillId="0" borderId="0" xfId="0" applyFont="1" applyBorder="1" applyAlignment="1">
      <alignment vertical="top"/>
    </xf>
    <xf numFmtId="44" fontId="1" fillId="0" borderId="0" xfId="0" applyNumberFormat="1" applyFont="1" applyBorder="1" applyAlignment="1">
      <alignment vertical="top"/>
    </xf>
    <xf numFmtId="0" fontId="7" fillId="0" borderId="0" xfId="0" applyFont="1" applyBorder="1" applyAlignment="1">
      <alignment vertical="top"/>
    </xf>
    <xf numFmtId="0" fontId="1" fillId="0" borderId="0" xfId="0" applyFont="1" applyBorder="1" applyAlignment="1"/>
    <xf numFmtId="44" fontId="1" fillId="0" borderId="0" xfId="0" applyNumberFormat="1" applyFont="1" applyBorder="1" applyAlignment="1"/>
    <xf numFmtId="0" fontId="7" fillId="0" borderId="0" xfId="0" applyFont="1" applyBorder="1" applyAlignment="1"/>
    <xf numFmtId="0" fontId="1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top"/>
    </xf>
    <xf numFmtId="164" fontId="3" fillId="0" borderId="6" xfId="0" applyNumberFormat="1" applyFont="1" applyBorder="1" applyAlignment="1">
      <alignment horizontal="right" vertical="top"/>
    </xf>
    <xf numFmtId="0" fontId="3" fillId="0" borderId="5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164" fontId="1" fillId="0" borderId="6" xfId="0" applyNumberFormat="1" applyFont="1" applyBorder="1" applyAlignment="1">
      <alignment horizontal="right" vertical="top"/>
    </xf>
    <xf numFmtId="0" fontId="2" fillId="0" borderId="5" xfId="0" applyFont="1" applyBorder="1" applyAlignment="1">
      <alignment vertical="top"/>
    </xf>
    <xf numFmtId="164" fontId="2" fillId="0" borderId="6" xfId="0" applyNumberFormat="1" applyFont="1" applyBorder="1" applyAlignment="1">
      <alignment horizontal="right" vertical="top"/>
    </xf>
    <xf numFmtId="0" fontId="11" fillId="0" borderId="5" xfId="0" applyFont="1" applyBorder="1" applyAlignment="1">
      <alignment vertical="top"/>
    </xf>
    <xf numFmtId="0" fontId="2" fillId="0" borderId="5" xfId="0" applyFont="1" applyBorder="1" applyAlignment="1">
      <alignment horizontal="right" vertical="top"/>
    </xf>
    <xf numFmtId="0" fontId="2" fillId="0" borderId="7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164" fontId="4" fillId="0" borderId="6" xfId="0" applyNumberFormat="1" applyFont="1" applyBorder="1" applyAlignment="1">
      <alignment horizontal="right" vertical="top"/>
    </xf>
    <xf numFmtId="0" fontId="2" fillId="0" borderId="5" xfId="0" applyNumberFormat="1" applyFont="1" applyBorder="1" applyAlignment="1">
      <alignment horizontal="right" vertical="top"/>
    </xf>
    <xf numFmtId="3" fontId="1" fillId="0" borderId="5" xfId="0" applyNumberFormat="1" applyFont="1" applyBorder="1" applyAlignment="1">
      <alignment vertical="top"/>
    </xf>
    <xf numFmtId="0" fontId="1" fillId="0" borderId="8" xfId="0" applyFont="1" applyBorder="1" applyAlignment="1"/>
    <xf numFmtId="0" fontId="1" fillId="0" borderId="9" xfId="0" applyFont="1" applyBorder="1" applyAlignment="1"/>
    <xf numFmtId="164" fontId="1" fillId="0" borderId="9" xfId="0" applyNumberFormat="1" applyFont="1" applyBorder="1" applyAlignment="1">
      <alignment horizontal="right"/>
    </xf>
    <xf numFmtId="164" fontId="1" fillId="0" borderId="10" xfId="0" applyNumberFormat="1" applyFont="1" applyBorder="1" applyAlignment="1">
      <alignment horizontal="right"/>
    </xf>
    <xf numFmtId="0" fontId="2" fillId="0" borderId="11" xfId="0" applyFont="1" applyBorder="1" applyAlignment="1">
      <alignment vertical="top"/>
    </xf>
    <xf numFmtId="164" fontId="2" fillId="0" borderId="12" xfId="0" applyNumberFormat="1" applyFont="1" applyBorder="1" applyAlignment="1">
      <alignment horizontal="right" vertical="top"/>
    </xf>
    <xf numFmtId="164" fontId="2" fillId="0" borderId="13" xfId="0" applyNumberFormat="1" applyFont="1" applyBorder="1" applyAlignment="1">
      <alignment horizontal="right" vertical="top"/>
    </xf>
    <xf numFmtId="4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6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"/>
  <sheetViews>
    <sheetView tabSelected="1" topLeftCell="A31" zoomScale="150" zoomScaleNormal="150" workbookViewId="0">
      <selection activeCell="C6" sqref="C6"/>
    </sheetView>
  </sheetViews>
  <sheetFormatPr defaultColWidth="8.88671875" defaultRowHeight="9.6" x14ac:dyDescent="0.3"/>
  <cols>
    <col min="1" max="1" width="5.33203125" style="11" customWidth="1"/>
    <col min="2" max="2" width="21.109375" style="11" customWidth="1"/>
    <col min="3" max="3" width="11" style="3" customWidth="1"/>
    <col min="4" max="4" width="12.33203125" style="3" customWidth="1"/>
    <col min="5" max="5" width="11" style="3" customWidth="1"/>
    <col min="6" max="6" width="9.5546875" style="3" customWidth="1"/>
    <col min="7" max="7" width="9.44140625" style="3" customWidth="1"/>
    <col min="8" max="8" width="11" style="3" customWidth="1"/>
    <col min="9" max="9" width="10.109375" style="3" customWidth="1"/>
    <col min="10" max="10" width="7.6640625" style="3" customWidth="1"/>
    <col min="11" max="12" width="11" style="4" customWidth="1"/>
    <col min="13" max="14" width="17.33203125" style="12" bestFit="1" customWidth="1"/>
    <col min="15" max="15" width="15.5546875" style="12" bestFit="1" customWidth="1"/>
    <col min="16" max="17" width="8.88671875" style="11"/>
    <col min="18" max="16384" width="8.88671875" style="13"/>
  </cols>
  <sheetData>
    <row r="1" spans="1:18" s="5" customFormat="1" x14ac:dyDescent="0.3">
      <c r="B1" s="5" t="s">
        <v>0</v>
      </c>
      <c r="C1" s="1"/>
      <c r="D1" s="1"/>
      <c r="E1" s="1"/>
      <c r="F1" s="1"/>
      <c r="G1" s="1"/>
      <c r="H1" s="1"/>
      <c r="I1" s="1"/>
      <c r="J1" s="1"/>
      <c r="K1" s="2"/>
      <c r="L1" s="2"/>
      <c r="M1" s="6"/>
      <c r="N1" s="6"/>
      <c r="O1" s="6"/>
    </row>
    <row r="2" spans="1:18" s="5" customFormat="1" x14ac:dyDescent="0.3">
      <c r="B2" s="5" t="s">
        <v>72</v>
      </c>
      <c r="C2" s="1"/>
      <c r="D2" s="1"/>
      <c r="E2" s="1"/>
      <c r="F2" s="1"/>
      <c r="G2" s="1"/>
      <c r="H2" s="1"/>
      <c r="I2" s="1"/>
      <c r="J2" s="1"/>
      <c r="K2" s="2"/>
      <c r="L2" s="2"/>
      <c r="M2" s="6"/>
      <c r="N2" s="6"/>
      <c r="O2" s="6"/>
    </row>
    <row r="3" spans="1:18" s="7" customFormat="1" x14ac:dyDescent="0.3">
      <c r="A3" s="76" t="s">
        <v>73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6"/>
      <c r="N3" s="6"/>
      <c r="O3" s="6"/>
      <c r="P3" s="5"/>
      <c r="Q3" s="5"/>
    </row>
    <row r="4" spans="1:18" s="10" customFormat="1" x14ac:dyDescent="0.3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8"/>
      <c r="N4" s="8"/>
      <c r="O4" s="8"/>
      <c r="P4" s="9"/>
      <c r="Q4" s="9"/>
    </row>
    <row r="5" spans="1:18" ht="9.75" x14ac:dyDescent="0.25">
      <c r="B5" s="5"/>
    </row>
    <row r="6" spans="1:18" s="38" customFormat="1" ht="57.6" x14ac:dyDescent="0.3">
      <c r="A6" s="47" t="s">
        <v>48</v>
      </c>
      <c r="B6" s="48" t="s">
        <v>74</v>
      </c>
      <c r="C6" s="49" t="s">
        <v>84</v>
      </c>
      <c r="D6" s="49" t="s">
        <v>65</v>
      </c>
      <c r="E6" s="50" t="s">
        <v>66</v>
      </c>
      <c r="F6" s="49" t="s">
        <v>67</v>
      </c>
      <c r="G6" s="50" t="s">
        <v>68</v>
      </c>
      <c r="H6" s="50" t="s">
        <v>69</v>
      </c>
      <c r="I6" s="49" t="s">
        <v>70</v>
      </c>
      <c r="J6" s="49" t="s">
        <v>71</v>
      </c>
      <c r="K6" s="50" t="s">
        <v>53</v>
      </c>
      <c r="L6" s="51" t="s">
        <v>79</v>
      </c>
      <c r="M6" s="35"/>
      <c r="N6" s="35"/>
      <c r="O6" s="35"/>
      <c r="P6" s="36"/>
      <c r="Q6" s="36"/>
      <c r="R6" s="37" t="s">
        <v>1</v>
      </c>
    </row>
    <row r="7" spans="1:18" s="14" customFormat="1" ht="9.75" x14ac:dyDescent="0.25">
      <c r="A7" s="52">
        <v>3</v>
      </c>
      <c r="B7" s="25" t="s">
        <v>75</v>
      </c>
      <c r="C7" s="26">
        <f>C8+C20+C51</f>
        <v>5122000</v>
      </c>
      <c r="D7" s="26">
        <f>D8+D20+D51</f>
        <v>3712262</v>
      </c>
      <c r="E7" s="26"/>
      <c r="F7" s="26"/>
      <c r="G7" s="26">
        <f t="shared" ref="G7" si="0">G8+G20+G51</f>
        <v>691400</v>
      </c>
      <c r="H7" s="26">
        <f>H8+H20+H51</f>
        <v>718338</v>
      </c>
      <c r="I7" s="26"/>
      <c r="J7" s="26"/>
      <c r="K7" s="26">
        <f>K8+K20+K51</f>
        <v>5086662</v>
      </c>
      <c r="L7" s="53">
        <f>L8+L20+L51</f>
        <v>5018662</v>
      </c>
      <c r="M7" s="15"/>
      <c r="N7" s="15"/>
      <c r="O7" s="15"/>
    </row>
    <row r="8" spans="1:18" s="18" customFormat="1" ht="9.75" x14ac:dyDescent="0.25">
      <c r="A8" s="54">
        <v>31</v>
      </c>
      <c r="B8" s="27" t="s">
        <v>49</v>
      </c>
      <c r="C8" s="26">
        <f>D8+G8</f>
        <v>4124000</v>
      </c>
      <c r="D8" s="26">
        <f>D9+D12+D15</f>
        <v>3432600</v>
      </c>
      <c r="E8" s="26"/>
      <c r="F8" s="26"/>
      <c r="G8" s="26">
        <f t="shared" ref="G8" si="1">G9+G12+G15</f>
        <v>691400</v>
      </c>
      <c r="H8" s="26"/>
      <c r="I8" s="26"/>
      <c r="J8" s="26"/>
      <c r="K8" s="26">
        <f>K9+K12+K15</f>
        <v>4124000</v>
      </c>
      <c r="L8" s="53">
        <f>L9+L12+L15</f>
        <v>4124000</v>
      </c>
      <c r="M8" s="17"/>
      <c r="N8" s="17"/>
      <c r="O8" s="17"/>
      <c r="P8" s="16"/>
      <c r="Q8" s="16"/>
    </row>
    <row r="9" spans="1:18" s="7" customFormat="1" x14ac:dyDescent="0.3">
      <c r="A9" s="55" t="s">
        <v>54</v>
      </c>
      <c r="B9" s="28" t="s">
        <v>2</v>
      </c>
      <c r="C9" s="26">
        <f t="shared" ref="C9:C10" si="2">D9+G9</f>
        <v>3175000</v>
      </c>
      <c r="D9" s="29">
        <f>D10</f>
        <v>2799900</v>
      </c>
      <c r="E9" s="29"/>
      <c r="F9" s="29"/>
      <c r="G9" s="29">
        <f t="shared" ref="G9" si="3">G10</f>
        <v>375100</v>
      </c>
      <c r="H9" s="29"/>
      <c r="I9" s="29"/>
      <c r="J9" s="29"/>
      <c r="K9" s="29">
        <v>3165000</v>
      </c>
      <c r="L9" s="56">
        <v>3156000</v>
      </c>
      <c r="M9" s="6"/>
      <c r="N9" s="6"/>
      <c r="O9" s="6"/>
      <c r="P9" s="5"/>
      <c r="Q9" s="5"/>
    </row>
    <row r="10" spans="1:18" x14ac:dyDescent="0.3">
      <c r="A10" s="57">
        <v>3111</v>
      </c>
      <c r="B10" s="24" t="s">
        <v>3</v>
      </c>
      <c r="C10" s="26">
        <f t="shared" si="2"/>
        <v>3175000</v>
      </c>
      <c r="D10" s="30">
        <v>2799900</v>
      </c>
      <c r="E10" s="30"/>
      <c r="F10" s="30"/>
      <c r="G10" s="30">
        <v>375100</v>
      </c>
      <c r="H10" s="30"/>
      <c r="I10" s="30"/>
      <c r="J10" s="30"/>
      <c r="K10" s="30"/>
      <c r="L10" s="58"/>
    </row>
    <row r="11" spans="1:18" x14ac:dyDescent="0.3">
      <c r="A11" s="59"/>
      <c r="B11" s="24"/>
      <c r="C11" s="30"/>
      <c r="D11" s="30"/>
      <c r="E11" s="30"/>
      <c r="F11" s="30"/>
      <c r="G11" s="30"/>
      <c r="H11" s="30"/>
      <c r="I11" s="30"/>
      <c r="J11" s="30"/>
      <c r="K11" s="30"/>
      <c r="L11" s="58"/>
    </row>
    <row r="12" spans="1:18" s="7" customFormat="1" x14ac:dyDescent="0.3">
      <c r="A12" s="55" t="s">
        <v>4</v>
      </c>
      <c r="B12" s="28" t="s">
        <v>5</v>
      </c>
      <c r="C12" s="29">
        <f>C13</f>
        <v>191000</v>
      </c>
      <c r="D12" s="29">
        <f>D13</f>
        <v>0</v>
      </c>
      <c r="E12" s="29"/>
      <c r="F12" s="29"/>
      <c r="G12" s="29">
        <f t="shared" ref="G12" si="4">G13</f>
        <v>191000</v>
      </c>
      <c r="H12" s="29"/>
      <c r="I12" s="29"/>
      <c r="J12" s="29"/>
      <c r="K12" s="29">
        <v>187000</v>
      </c>
      <c r="L12" s="56">
        <v>188000</v>
      </c>
      <c r="M12" s="6"/>
      <c r="N12" s="6"/>
      <c r="O12" s="6"/>
      <c r="P12" s="5"/>
      <c r="Q12" s="5"/>
    </row>
    <row r="13" spans="1:18" x14ac:dyDescent="0.3">
      <c r="A13" s="60">
        <v>3121</v>
      </c>
      <c r="B13" s="24" t="s">
        <v>5</v>
      </c>
      <c r="C13" s="30">
        <v>191000</v>
      </c>
      <c r="D13" s="30">
        <v>0</v>
      </c>
      <c r="E13" s="30"/>
      <c r="F13" s="30"/>
      <c r="G13" s="30">
        <v>191000</v>
      </c>
      <c r="H13" s="30"/>
      <c r="I13" s="30"/>
      <c r="J13" s="30"/>
      <c r="K13" s="30"/>
      <c r="L13" s="58"/>
    </row>
    <row r="14" spans="1:18" x14ac:dyDescent="0.3">
      <c r="A14" s="60"/>
      <c r="B14" s="24"/>
      <c r="C14" s="30"/>
      <c r="D14" s="30"/>
      <c r="E14" s="30"/>
      <c r="F14" s="30"/>
      <c r="G14" s="30"/>
      <c r="H14" s="30"/>
      <c r="I14" s="30"/>
      <c r="J14" s="30"/>
      <c r="K14" s="30"/>
      <c r="L14" s="58"/>
    </row>
    <row r="15" spans="1:18" s="7" customFormat="1" x14ac:dyDescent="0.3">
      <c r="A15" s="55" t="s">
        <v>55</v>
      </c>
      <c r="B15" s="28" t="s">
        <v>6</v>
      </c>
      <c r="C15" s="29">
        <f>D15+G15</f>
        <v>758000</v>
      </c>
      <c r="D15" s="29">
        <f>D16+D17+D18</f>
        <v>632700</v>
      </c>
      <c r="E15" s="29"/>
      <c r="F15" s="29"/>
      <c r="G15" s="29">
        <f t="shared" ref="G15" si="5">G16+G17+G18</f>
        <v>125300</v>
      </c>
      <c r="H15" s="29"/>
      <c r="I15" s="29"/>
      <c r="J15" s="29"/>
      <c r="K15" s="29">
        <v>772000</v>
      </c>
      <c r="L15" s="56">
        <v>780000</v>
      </c>
      <c r="M15" s="6"/>
      <c r="N15" s="6"/>
      <c r="O15" s="6"/>
      <c r="P15" s="5"/>
      <c r="Q15" s="5"/>
    </row>
    <row r="16" spans="1:18" x14ac:dyDescent="0.3">
      <c r="A16" s="57">
        <v>3131</v>
      </c>
      <c r="B16" s="24" t="s">
        <v>7</v>
      </c>
      <c r="C16" s="30">
        <v>248000</v>
      </c>
      <c r="D16" s="30">
        <v>208000</v>
      </c>
      <c r="E16" s="30"/>
      <c r="F16" s="30"/>
      <c r="G16" s="30">
        <v>40000</v>
      </c>
      <c r="H16" s="30"/>
      <c r="I16" s="30"/>
      <c r="J16" s="30"/>
      <c r="K16" s="30"/>
      <c r="L16" s="58"/>
    </row>
    <row r="17" spans="1:17" x14ac:dyDescent="0.3">
      <c r="A17" s="57">
        <v>3132</v>
      </c>
      <c r="B17" s="24" t="s">
        <v>8</v>
      </c>
      <c r="C17" s="30">
        <v>450000</v>
      </c>
      <c r="D17" s="30">
        <v>374000</v>
      </c>
      <c r="E17" s="30"/>
      <c r="F17" s="30"/>
      <c r="G17" s="30">
        <v>76000</v>
      </c>
      <c r="H17" s="30"/>
      <c r="I17" s="30"/>
      <c r="J17" s="30"/>
      <c r="K17" s="30"/>
      <c r="L17" s="58"/>
    </row>
    <row r="18" spans="1:17" x14ac:dyDescent="0.3">
      <c r="A18" s="57">
        <v>3133</v>
      </c>
      <c r="B18" s="24" t="s">
        <v>9</v>
      </c>
      <c r="C18" s="30">
        <v>60000</v>
      </c>
      <c r="D18" s="30">
        <v>50700</v>
      </c>
      <c r="E18" s="30"/>
      <c r="F18" s="30"/>
      <c r="G18" s="30">
        <v>9300</v>
      </c>
      <c r="H18" s="30"/>
      <c r="I18" s="30"/>
      <c r="J18" s="30"/>
      <c r="K18" s="30"/>
      <c r="L18" s="58"/>
    </row>
    <row r="19" spans="1:17" x14ac:dyDescent="0.3">
      <c r="A19" s="61"/>
      <c r="B19" s="24"/>
      <c r="C19" s="30"/>
      <c r="D19" s="30"/>
      <c r="E19" s="30"/>
      <c r="F19" s="30"/>
      <c r="G19" s="30"/>
      <c r="H19" s="30"/>
      <c r="I19" s="30"/>
      <c r="J19" s="30"/>
      <c r="K19" s="30"/>
      <c r="L19" s="58"/>
    </row>
    <row r="20" spans="1:17" s="18" customFormat="1" x14ac:dyDescent="0.3">
      <c r="A20" s="54">
        <v>32</v>
      </c>
      <c r="B20" s="27" t="s">
        <v>50</v>
      </c>
      <c r="C20" s="26">
        <f>C21+C26+C35+C45</f>
        <v>994000</v>
      </c>
      <c r="D20" s="26">
        <f>D21+D26+D35+D45</f>
        <v>279662</v>
      </c>
      <c r="E20" s="26"/>
      <c r="F20" s="26"/>
      <c r="G20" s="26"/>
      <c r="H20" s="26">
        <f>H21+H26+H35+H45</f>
        <v>714338</v>
      </c>
      <c r="I20" s="26"/>
      <c r="J20" s="26"/>
      <c r="K20" s="26">
        <f>K21+K26+K35+K45</f>
        <v>958662</v>
      </c>
      <c r="L20" s="53">
        <f>L21+L26+L35+L45</f>
        <v>889662</v>
      </c>
      <c r="M20" s="17"/>
      <c r="N20" s="17"/>
      <c r="O20" s="17"/>
      <c r="P20" s="16"/>
      <c r="Q20" s="16"/>
    </row>
    <row r="21" spans="1:17" s="7" customFormat="1" x14ac:dyDescent="0.3">
      <c r="A21" s="55" t="s">
        <v>56</v>
      </c>
      <c r="B21" s="28" t="s">
        <v>10</v>
      </c>
      <c r="C21" s="29">
        <f>C22+C23+C24</f>
        <v>107000</v>
      </c>
      <c r="D21" s="29">
        <f>D22+D23+D24</f>
        <v>51000</v>
      </c>
      <c r="E21" s="29"/>
      <c r="F21" s="29"/>
      <c r="G21" s="29"/>
      <c r="H21" s="29">
        <f>H22+H23+H24</f>
        <v>56000</v>
      </c>
      <c r="I21" s="29"/>
      <c r="J21" s="29"/>
      <c r="K21" s="29">
        <v>115000</v>
      </c>
      <c r="L21" s="56">
        <v>110000</v>
      </c>
      <c r="M21" s="6"/>
      <c r="N21" s="6"/>
      <c r="O21" s="6"/>
      <c r="P21" s="5"/>
      <c r="Q21" s="5"/>
    </row>
    <row r="22" spans="1:17" x14ac:dyDescent="0.3">
      <c r="A22" s="57">
        <v>3211</v>
      </c>
      <c r="B22" s="24" t="s">
        <v>11</v>
      </c>
      <c r="C22" s="30">
        <v>18000</v>
      </c>
      <c r="D22" s="30">
        <v>2000</v>
      </c>
      <c r="E22" s="30"/>
      <c r="F22" s="30"/>
      <c r="G22" s="30"/>
      <c r="H22" s="30">
        <f>C22-D22</f>
        <v>16000</v>
      </c>
      <c r="I22" s="30"/>
      <c r="J22" s="30"/>
      <c r="K22" s="30"/>
      <c r="L22" s="58"/>
    </row>
    <row r="23" spans="1:17" x14ac:dyDescent="0.3">
      <c r="A23" s="57">
        <v>3212</v>
      </c>
      <c r="B23" s="24" t="s">
        <v>12</v>
      </c>
      <c r="C23" s="30">
        <v>75000</v>
      </c>
      <c r="D23" s="30">
        <v>48000</v>
      </c>
      <c r="E23" s="30"/>
      <c r="F23" s="30"/>
      <c r="G23" s="30"/>
      <c r="H23" s="30">
        <f>C23-D23</f>
        <v>27000</v>
      </c>
      <c r="I23" s="30"/>
      <c r="J23" s="30"/>
      <c r="K23" s="30"/>
      <c r="L23" s="58"/>
    </row>
    <row r="24" spans="1:17" x14ac:dyDescent="0.3">
      <c r="A24" s="57">
        <v>3213</v>
      </c>
      <c r="B24" s="24" t="s">
        <v>13</v>
      </c>
      <c r="C24" s="30">
        <v>14000</v>
      </c>
      <c r="D24" s="30">
        <v>1000</v>
      </c>
      <c r="E24" s="30"/>
      <c r="F24" s="30"/>
      <c r="G24" s="30"/>
      <c r="H24" s="30">
        <f>C24-D24</f>
        <v>13000</v>
      </c>
      <c r="I24" s="30"/>
      <c r="J24" s="30"/>
      <c r="K24" s="30"/>
      <c r="L24" s="58"/>
    </row>
    <row r="25" spans="1:17" x14ac:dyDescent="0.3">
      <c r="A25" s="59"/>
      <c r="B25" s="24"/>
      <c r="C25" s="30"/>
      <c r="D25" s="30"/>
      <c r="E25" s="30"/>
      <c r="F25" s="30"/>
      <c r="G25" s="30"/>
      <c r="H25" s="30"/>
      <c r="I25" s="30"/>
      <c r="J25" s="30"/>
      <c r="K25" s="30"/>
      <c r="L25" s="58"/>
    </row>
    <row r="26" spans="1:17" s="7" customFormat="1" x14ac:dyDescent="0.3">
      <c r="A26" s="55" t="s">
        <v>57</v>
      </c>
      <c r="B26" s="28" t="s">
        <v>14</v>
      </c>
      <c r="C26" s="29">
        <f>C27+C28+C29+C30+C31+C32+C33</f>
        <v>330200</v>
      </c>
      <c r="D26" s="29">
        <f>D27+D28+D29+D30+D31+D32+D33</f>
        <v>95200</v>
      </c>
      <c r="E26" s="29"/>
      <c r="F26" s="29"/>
      <c r="G26" s="29"/>
      <c r="H26" s="29">
        <f t="shared" ref="H26:H40" si="6">C26-D26</f>
        <v>235000</v>
      </c>
      <c r="I26" s="29"/>
      <c r="J26" s="29"/>
      <c r="K26" s="29">
        <v>330000</v>
      </c>
      <c r="L26" s="56">
        <v>310000</v>
      </c>
      <c r="M26" s="6"/>
      <c r="N26" s="6"/>
      <c r="O26" s="6"/>
      <c r="P26" s="5"/>
      <c r="Q26" s="5"/>
    </row>
    <row r="27" spans="1:17" x14ac:dyDescent="0.3">
      <c r="A27" s="57">
        <v>3221</v>
      </c>
      <c r="B27" s="24" t="s">
        <v>15</v>
      </c>
      <c r="C27" s="30">
        <v>23000</v>
      </c>
      <c r="D27" s="30">
        <v>4200</v>
      </c>
      <c r="E27" s="30"/>
      <c r="F27" s="30"/>
      <c r="G27" s="30"/>
      <c r="H27" s="30">
        <f t="shared" si="6"/>
        <v>18800</v>
      </c>
      <c r="I27" s="30"/>
      <c r="J27" s="30"/>
      <c r="K27" s="30"/>
      <c r="L27" s="58"/>
    </row>
    <row r="28" spans="1:17" x14ac:dyDescent="0.3">
      <c r="A28" s="57">
        <v>3222</v>
      </c>
      <c r="B28" s="24" t="s">
        <v>16</v>
      </c>
      <c r="C28" s="30">
        <v>7000</v>
      </c>
      <c r="D28" s="30">
        <v>0</v>
      </c>
      <c r="E28" s="30"/>
      <c r="F28" s="30"/>
      <c r="G28" s="30"/>
      <c r="H28" s="30">
        <v>7000</v>
      </c>
      <c r="I28" s="30"/>
      <c r="J28" s="30"/>
      <c r="K28" s="30"/>
      <c r="L28" s="58"/>
    </row>
    <row r="29" spans="1:17" x14ac:dyDescent="0.3">
      <c r="A29" s="57">
        <v>32221</v>
      </c>
      <c r="B29" s="24" t="s">
        <v>17</v>
      </c>
      <c r="C29" s="30">
        <v>35000</v>
      </c>
      <c r="D29" s="30">
        <v>0</v>
      </c>
      <c r="E29" s="30"/>
      <c r="F29" s="30"/>
      <c r="G29" s="30"/>
      <c r="H29" s="30">
        <f t="shared" si="6"/>
        <v>35000</v>
      </c>
      <c r="I29" s="30"/>
      <c r="J29" s="30"/>
      <c r="K29" s="30"/>
      <c r="L29" s="58"/>
    </row>
    <row r="30" spans="1:17" x14ac:dyDescent="0.3">
      <c r="A30" s="57">
        <v>3223</v>
      </c>
      <c r="B30" s="24" t="s">
        <v>18</v>
      </c>
      <c r="C30" s="30">
        <v>166000</v>
      </c>
      <c r="D30" s="30">
        <v>76000</v>
      </c>
      <c r="E30" s="30"/>
      <c r="F30" s="30"/>
      <c r="G30" s="30"/>
      <c r="H30" s="30">
        <f t="shared" si="6"/>
        <v>90000</v>
      </c>
      <c r="I30" s="30"/>
      <c r="J30" s="30"/>
      <c r="K30" s="30"/>
      <c r="L30" s="58"/>
    </row>
    <row r="31" spans="1:17" ht="19.2" x14ac:dyDescent="0.3">
      <c r="A31" s="57">
        <v>3224</v>
      </c>
      <c r="B31" s="33" t="s">
        <v>19</v>
      </c>
      <c r="C31" s="30">
        <v>53000</v>
      </c>
      <c r="D31" s="30">
        <v>7800</v>
      </c>
      <c r="E31" s="30"/>
      <c r="F31" s="30"/>
      <c r="G31" s="30"/>
      <c r="H31" s="30">
        <f t="shared" si="6"/>
        <v>45200</v>
      </c>
      <c r="I31" s="30"/>
      <c r="J31" s="30"/>
      <c r="K31" s="30"/>
      <c r="L31" s="58"/>
    </row>
    <row r="32" spans="1:17" s="22" customFormat="1" x14ac:dyDescent="0.3">
      <c r="A32" s="62">
        <v>3225</v>
      </c>
      <c r="B32" s="32" t="s">
        <v>20</v>
      </c>
      <c r="C32" s="31">
        <v>30000</v>
      </c>
      <c r="D32" s="31">
        <v>6000</v>
      </c>
      <c r="E32" s="31"/>
      <c r="F32" s="31"/>
      <c r="G32" s="31"/>
      <c r="H32" s="30">
        <f t="shared" si="6"/>
        <v>24000</v>
      </c>
      <c r="I32" s="31"/>
      <c r="J32" s="31"/>
      <c r="K32" s="31"/>
      <c r="L32" s="63"/>
      <c r="M32" s="21"/>
      <c r="N32" s="21"/>
      <c r="O32" s="21"/>
      <c r="P32" s="20"/>
      <c r="Q32" s="20"/>
    </row>
    <row r="33" spans="1:17" x14ac:dyDescent="0.3">
      <c r="A33" s="57">
        <v>3227</v>
      </c>
      <c r="B33" s="24" t="s">
        <v>21</v>
      </c>
      <c r="C33" s="30">
        <v>16200</v>
      </c>
      <c r="D33" s="30">
        <v>1200</v>
      </c>
      <c r="E33" s="30"/>
      <c r="F33" s="30"/>
      <c r="G33" s="30"/>
      <c r="H33" s="30">
        <f t="shared" si="6"/>
        <v>15000</v>
      </c>
      <c r="I33" s="30"/>
      <c r="J33" s="30"/>
      <c r="K33" s="30"/>
      <c r="L33" s="58"/>
    </row>
    <row r="34" spans="1:17" x14ac:dyDescent="0.3">
      <c r="A34" s="57"/>
      <c r="B34" s="24"/>
      <c r="C34" s="30"/>
      <c r="D34" s="30"/>
      <c r="E34" s="30"/>
      <c r="F34" s="30"/>
      <c r="G34" s="30"/>
      <c r="H34" s="30"/>
      <c r="I34" s="30"/>
      <c r="J34" s="30"/>
      <c r="K34" s="30"/>
      <c r="L34" s="58"/>
    </row>
    <row r="35" spans="1:17" s="7" customFormat="1" x14ac:dyDescent="0.3">
      <c r="A35" s="55" t="s">
        <v>58</v>
      </c>
      <c r="B35" s="28" t="s">
        <v>22</v>
      </c>
      <c r="C35" s="29">
        <f>C36+C37+C38+C39+C40+C41+C42+C43</f>
        <v>470800</v>
      </c>
      <c r="D35" s="29">
        <f>D36+D37+D38+D39+D40+D41+D42+D43</f>
        <v>121462</v>
      </c>
      <c r="E35" s="29"/>
      <c r="F35" s="29"/>
      <c r="G35" s="29"/>
      <c r="H35" s="29">
        <f t="shared" si="6"/>
        <v>349338</v>
      </c>
      <c r="I35" s="29"/>
      <c r="J35" s="29"/>
      <c r="K35" s="29">
        <v>450000</v>
      </c>
      <c r="L35" s="56">
        <v>400000</v>
      </c>
      <c r="M35" s="6"/>
      <c r="N35" s="6"/>
      <c r="O35" s="6"/>
      <c r="P35" s="5"/>
      <c r="Q35" s="5"/>
    </row>
    <row r="36" spans="1:17" x14ac:dyDescent="0.3">
      <c r="A36" s="64">
        <v>3231</v>
      </c>
      <c r="B36" s="34" t="s">
        <v>23</v>
      </c>
      <c r="C36" s="30">
        <v>22500</v>
      </c>
      <c r="D36" s="30">
        <v>12000</v>
      </c>
      <c r="E36" s="30"/>
      <c r="F36" s="30"/>
      <c r="G36" s="30"/>
      <c r="H36" s="30">
        <f t="shared" si="6"/>
        <v>10500</v>
      </c>
      <c r="I36" s="30"/>
      <c r="J36" s="30"/>
      <c r="K36" s="30"/>
      <c r="L36" s="58"/>
    </row>
    <row r="37" spans="1:17" s="22" customFormat="1" x14ac:dyDescent="0.3">
      <c r="A37" s="62">
        <v>3232</v>
      </c>
      <c r="B37" s="32" t="s">
        <v>24</v>
      </c>
      <c r="C37" s="31">
        <v>318000</v>
      </c>
      <c r="D37" s="31">
        <v>45662</v>
      </c>
      <c r="E37" s="31"/>
      <c r="F37" s="31"/>
      <c r="G37" s="31"/>
      <c r="H37" s="30">
        <f t="shared" si="6"/>
        <v>272338</v>
      </c>
      <c r="I37" s="31"/>
      <c r="J37" s="31"/>
      <c r="K37" s="31"/>
      <c r="L37" s="63"/>
      <c r="M37" s="21"/>
      <c r="N37" s="21"/>
      <c r="O37" s="21"/>
      <c r="P37" s="20"/>
      <c r="Q37" s="20"/>
    </row>
    <row r="38" spans="1:17" x14ac:dyDescent="0.3">
      <c r="A38" s="57">
        <v>3233</v>
      </c>
      <c r="B38" s="24" t="s">
        <v>25</v>
      </c>
      <c r="C38" s="30">
        <v>4800</v>
      </c>
      <c r="D38" s="30">
        <v>4800</v>
      </c>
      <c r="E38" s="30"/>
      <c r="F38" s="30"/>
      <c r="G38" s="30"/>
      <c r="H38" s="30">
        <f t="shared" si="6"/>
        <v>0</v>
      </c>
      <c r="I38" s="30"/>
      <c r="J38" s="30"/>
      <c r="K38" s="30"/>
      <c r="L38" s="58"/>
    </row>
    <row r="39" spans="1:17" x14ac:dyDescent="0.3">
      <c r="A39" s="57">
        <v>3234</v>
      </c>
      <c r="B39" s="24" t="s">
        <v>26</v>
      </c>
      <c r="C39" s="30">
        <v>65000</v>
      </c>
      <c r="D39" s="30">
        <v>36000</v>
      </c>
      <c r="E39" s="30"/>
      <c r="F39" s="30"/>
      <c r="G39" s="30"/>
      <c r="H39" s="30">
        <f t="shared" si="6"/>
        <v>29000</v>
      </c>
      <c r="I39" s="30"/>
      <c r="J39" s="30"/>
      <c r="K39" s="30"/>
      <c r="L39" s="58"/>
      <c r="M39" s="19"/>
    </row>
    <row r="40" spans="1:17" x14ac:dyDescent="0.3">
      <c r="A40" s="57">
        <v>3236</v>
      </c>
      <c r="B40" s="24" t="s">
        <v>27</v>
      </c>
      <c r="C40" s="30">
        <v>2000</v>
      </c>
      <c r="D40" s="30">
        <v>0</v>
      </c>
      <c r="E40" s="30"/>
      <c r="F40" s="30"/>
      <c r="G40" s="30"/>
      <c r="H40" s="30">
        <f t="shared" si="6"/>
        <v>2000</v>
      </c>
      <c r="I40" s="30"/>
      <c r="J40" s="30"/>
      <c r="K40" s="30"/>
      <c r="L40" s="58"/>
    </row>
    <row r="41" spans="1:17" x14ac:dyDescent="0.3">
      <c r="A41" s="57">
        <v>3237</v>
      </c>
      <c r="B41" s="24" t="s">
        <v>28</v>
      </c>
      <c r="C41" s="30">
        <v>12500</v>
      </c>
      <c r="D41" s="30">
        <v>0</v>
      </c>
      <c r="E41" s="30"/>
      <c r="F41" s="30"/>
      <c r="G41" s="30"/>
      <c r="H41" s="30">
        <v>0</v>
      </c>
      <c r="I41" s="30"/>
      <c r="J41" s="30"/>
      <c r="K41" s="30"/>
      <c r="L41" s="58"/>
    </row>
    <row r="42" spans="1:17" x14ac:dyDescent="0.3">
      <c r="A42" s="57">
        <v>3238</v>
      </c>
      <c r="B42" s="24" t="s">
        <v>29</v>
      </c>
      <c r="C42" s="30">
        <v>22000</v>
      </c>
      <c r="D42" s="30">
        <v>18000</v>
      </c>
      <c r="E42" s="30"/>
      <c r="F42" s="30"/>
      <c r="G42" s="30"/>
      <c r="H42" s="30">
        <f t="shared" ref="H42:H63" si="7">C42-D42</f>
        <v>4000</v>
      </c>
      <c r="I42" s="30"/>
      <c r="J42" s="30"/>
      <c r="K42" s="30"/>
      <c r="L42" s="58"/>
    </row>
    <row r="43" spans="1:17" x14ac:dyDescent="0.3">
      <c r="A43" s="57">
        <v>3239</v>
      </c>
      <c r="B43" s="24" t="s">
        <v>30</v>
      </c>
      <c r="C43" s="30">
        <v>24000</v>
      </c>
      <c r="D43" s="30">
        <v>5000</v>
      </c>
      <c r="E43" s="30"/>
      <c r="F43" s="30"/>
      <c r="G43" s="30"/>
      <c r="H43" s="30">
        <f t="shared" si="7"/>
        <v>19000</v>
      </c>
      <c r="I43" s="30"/>
      <c r="J43" s="30"/>
      <c r="K43" s="30"/>
      <c r="L43" s="58"/>
      <c r="N43" s="19"/>
    </row>
    <row r="44" spans="1:17" x14ac:dyDescent="0.3">
      <c r="A44" s="57"/>
      <c r="B44" s="24"/>
      <c r="C44" s="30"/>
      <c r="D44" s="30"/>
      <c r="E44" s="30"/>
      <c r="F44" s="30"/>
      <c r="G44" s="30"/>
      <c r="H44" s="30"/>
      <c r="I44" s="30"/>
      <c r="J44" s="30"/>
      <c r="K44" s="30"/>
      <c r="L44" s="58"/>
    </row>
    <row r="45" spans="1:17" s="7" customFormat="1" x14ac:dyDescent="0.3">
      <c r="A45" s="55" t="s">
        <v>59</v>
      </c>
      <c r="B45" s="28" t="s">
        <v>31</v>
      </c>
      <c r="C45" s="29">
        <f>C46+C47+C48+C49</f>
        <v>86000</v>
      </c>
      <c r="D45" s="29">
        <f>D46+D47+D49</f>
        <v>12000</v>
      </c>
      <c r="E45" s="29"/>
      <c r="F45" s="29"/>
      <c r="G45" s="29"/>
      <c r="H45" s="29">
        <f t="shared" si="7"/>
        <v>74000</v>
      </c>
      <c r="I45" s="29"/>
      <c r="J45" s="29"/>
      <c r="K45" s="29">
        <v>63662</v>
      </c>
      <c r="L45" s="56">
        <v>69662</v>
      </c>
      <c r="M45" s="6"/>
      <c r="N45" s="6"/>
      <c r="O45" s="6"/>
      <c r="P45" s="5"/>
      <c r="Q45" s="5"/>
    </row>
    <row r="46" spans="1:17" x14ac:dyDescent="0.3">
      <c r="A46" s="57">
        <v>3292</v>
      </c>
      <c r="B46" s="24" t="s">
        <v>32</v>
      </c>
      <c r="C46" s="30">
        <v>48000</v>
      </c>
      <c r="D46" s="30">
        <v>12000</v>
      </c>
      <c r="E46" s="30"/>
      <c r="F46" s="30"/>
      <c r="G46" s="30"/>
      <c r="H46" s="30">
        <f t="shared" si="7"/>
        <v>36000</v>
      </c>
      <c r="I46" s="30"/>
      <c r="J46" s="30"/>
      <c r="K46" s="30"/>
      <c r="L46" s="58"/>
      <c r="M46" s="19"/>
    </row>
    <row r="47" spans="1:17" x14ac:dyDescent="0.3">
      <c r="A47" s="57">
        <v>3293</v>
      </c>
      <c r="B47" s="24" t="s">
        <v>33</v>
      </c>
      <c r="C47" s="30">
        <v>16000</v>
      </c>
      <c r="D47" s="30">
        <v>0</v>
      </c>
      <c r="E47" s="30"/>
      <c r="F47" s="30"/>
      <c r="G47" s="30"/>
      <c r="H47" s="30">
        <f t="shared" si="7"/>
        <v>16000</v>
      </c>
      <c r="I47" s="30"/>
      <c r="J47" s="30"/>
      <c r="K47" s="30"/>
      <c r="L47" s="58"/>
    </row>
    <row r="48" spans="1:17" x14ac:dyDescent="0.3">
      <c r="A48" s="57">
        <v>3295</v>
      </c>
      <c r="B48" s="24" t="s">
        <v>83</v>
      </c>
      <c r="C48" s="30">
        <v>17000</v>
      </c>
      <c r="D48" s="30">
        <v>0</v>
      </c>
      <c r="E48" s="30"/>
      <c r="F48" s="30"/>
      <c r="G48" s="30"/>
      <c r="H48" s="30">
        <f t="shared" si="7"/>
        <v>17000</v>
      </c>
      <c r="I48" s="30"/>
      <c r="J48" s="30"/>
      <c r="K48" s="30"/>
      <c r="L48" s="58"/>
    </row>
    <row r="49" spans="1:17" x14ac:dyDescent="0.3">
      <c r="A49" s="57">
        <v>3299</v>
      </c>
      <c r="B49" s="24" t="s">
        <v>34</v>
      </c>
      <c r="C49" s="30">
        <v>5000</v>
      </c>
      <c r="D49" s="30">
        <v>0</v>
      </c>
      <c r="E49" s="30"/>
      <c r="F49" s="30"/>
      <c r="G49" s="30"/>
      <c r="H49" s="30">
        <f t="shared" si="7"/>
        <v>5000</v>
      </c>
      <c r="I49" s="30"/>
      <c r="J49" s="30"/>
      <c r="K49" s="30"/>
      <c r="L49" s="58"/>
    </row>
    <row r="50" spans="1:17" x14ac:dyDescent="0.3">
      <c r="A50" s="57"/>
      <c r="B50" s="24"/>
      <c r="C50" s="30"/>
      <c r="D50" s="30"/>
      <c r="E50" s="30"/>
      <c r="F50" s="30"/>
      <c r="G50" s="30"/>
      <c r="H50" s="30"/>
      <c r="I50" s="30"/>
      <c r="J50" s="30"/>
      <c r="K50" s="30"/>
      <c r="L50" s="58"/>
    </row>
    <row r="51" spans="1:17" s="18" customFormat="1" x14ac:dyDescent="0.3">
      <c r="A51" s="54">
        <v>34</v>
      </c>
      <c r="B51" s="27" t="s">
        <v>51</v>
      </c>
      <c r="C51" s="26">
        <f>C53+C54</f>
        <v>4000</v>
      </c>
      <c r="D51" s="26">
        <f t="shared" ref="D51:H51" si="8">D53+D54</f>
        <v>0</v>
      </c>
      <c r="E51" s="26"/>
      <c r="F51" s="26"/>
      <c r="G51" s="26"/>
      <c r="H51" s="26">
        <f t="shared" si="8"/>
        <v>4000</v>
      </c>
      <c r="I51" s="26"/>
      <c r="J51" s="26"/>
      <c r="K51" s="26">
        <f>K52</f>
        <v>4000</v>
      </c>
      <c r="L51" s="53">
        <f>L52</f>
        <v>5000</v>
      </c>
      <c r="M51" s="17"/>
      <c r="N51" s="17"/>
      <c r="O51" s="17"/>
      <c r="P51" s="16"/>
      <c r="Q51" s="16"/>
    </row>
    <row r="52" spans="1:17" s="7" customFormat="1" x14ac:dyDescent="0.3">
      <c r="A52" s="55" t="s">
        <v>60</v>
      </c>
      <c r="B52" s="28" t="s">
        <v>35</v>
      </c>
      <c r="C52" s="26">
        <f>C53+C54</f>
        <v>4000</v>
      </c>
      <c r="D52" s="26">
        <v>0</v>
      </c>
      <c r="E52" s="26"/>
      <c r="F52" s="26"/>
      <c r="G52" s="26"/>
      <c r="H52" s="29">
        <f t="shared" si="7"/>
        <v>4000</v>
      </c>
      <c r="I52" s="26"/>
      <c r="J52" s="26"/>
      <c r="K52" s="26">
        <v>4000</v>
      </c>
      <c r="L52" s="53">
        <v>5000</v>
      </c>
      <c r="M52" s="6"/>
      <c r="N52" s="6"/>
      <c r="O52" s="6"/>
      <c r="P52" s="5"/>
      <c r="Q52" s="5"/>
    </row>
    <row r="53" spans="1:17" x14ac:dyDescent="0.3">
      <c r="A53" s="57">
        <v>3431</v>
      </c>
      <c r="B53" s="24" t="s">
        <v>36</v>
      </c>
      <c r="C53" s="31">
        <v>3000</v>
      </c>
      <c r="D53" s="31">
        <v>0</v>
      </c>
      <c r="E53" s="31"/>
      <c r="F53" s="31"/>
      <c r="G53" s="31"/>
      <c r="H53" s="30">
        <f t="shared" si="7"/>
        <v>3000</v>
      </c>
      <c r="I53" s="31"/>
      <c r="J53" s="31"/>
      <c r="K53" s="31"/>
      <c r="L53" s="63"/>
    </row>
    <row r="54" spans="1:17" x14ac:dyDescent="0.3">
      <c r="A54" s="57">
        <v>3433</v>
      </c>
      <c r="B54" s="24" t="s">
        <v>37</v>
      </c>
      <c r="C54" s="31">
        <v>1000</v>
      </c>
      <c r="D54" s="31">
        <v>0</v>
      </c>
      <c r="E54" s="31"/>
      <c r="F54" s="31"/>
      <c r="G54" s="31"/>
      <c r="H54" s="30">
        <f t="shared" si="7"/>
        <v>1000</v>
      </c>
      <c r="I54" s="31"/>
      <c r="J54" s="31"/>
      <c r="K54" s="31"/>
      <c r="L54" s="63"/>
    </row>
    <row r="55" spans="1:17" x14ac:dyDescent="0.3">
      <c r="A55" s="57"/>
      <c r="B55" s="24"/>
      <c r="C55" s="31"/>
      <c r="D55" s="31"/>
      <c r="E55" s="31"/>
      <c r="F55" s="31"/>
      <c r="G55" s="31"/>
      <c r="H55" s="30"/>
      <c r="I55" s="31"/>
      <c r="J55" s="31"/>
      <c r="K55" s="31"/>
      <c r="L55" s="63"/>
    </row>
    <row r="56" spans="1:17" s="7" customFormat="1" x14ac:dyDescent="0.3">
      <c r="A56" s="55">
        <v>4</v>
      </c>
      <c r="B56" s="28" t="s">
        <v>52</v>
      </c>
      <c r="C56" s="29">
        <f>C58+C61+C67+C70+C72</f>
        <v>881648</v>
      </c>
      <c r="D56" s="29">
        <v>0</v>
      </c>
      <c r="E56" s="29">
        <f>E61</f>
        <v>57000</v>
      </c>
      <c r="F56" s="29"/>
      <c r="G56" s="29">
        <f>G72</f>
        <v>100000</v>
      </c>
      <c r="H56" s="29">
        <f>C56-E56-G56</f>
        <v>724648</v>
      </c>
      <c r="I56" s="29"/>
      <c r="J56" s="29"/>
      <c r="K56" s="29">
        <f>K58+K61+K67+K70</f>
        <v>684000</v>
      </c>
      <c r="L56" s="56">
        <f>L58+L61+L67+L70+L72</f>
        <v>760000</v>
      </c>
      <c r="M56" s="6"/>
      <c r="N56" s="6"/>
      <c r="O56" s="6"/>
      <c r="P56" s="5"/>
      <c r="Q56" s="5"/>
    </row>
    <row r="57" spans="1:17" s="7" customFormat="1" x14ac:dyDescent="0.3">
      <c r="A57" s="55"/>
      <c r="B57" s="28"/>
      <c r="C57" s="29"/>
      <c r="D57" s="29"/>
      <c r="E57" s="29"/>
      <c r="F57" s="29"/>
      <c r="G57" s="29"/>
      <c r="H57" s="29"/>
      <c r="I57" s="29"/>
      <c r="J57" s="29"/>
      <c r="K57" s="29"/>
      <c r="L57" s="56"/>
      <c r="M57" s="6"/>
      <c r="N57" s="6"/>
      <c r="O57" s="6"/>
      <c r="P57" s="5"/>
      <c r="Q57" s="5"/>
    </row>
    <row r="58" spans="1:17" s="7" customFormat="1" x14ac:dyDescent="0.3">
      <c r="A58" s="55" t="s">
        <v>61</v>
      </c>
      <c r="B58" s="28" t="s">
        <v>38</v>
      </c>
      <c r="C58" s="29">
        <f>C59</f>
        <v>30000</v>
      </c>
      <c r="D58" s="29">
        <f t="shared" ref="D58" si="9">D59</f>
        <v>0</v>
      </c>
      <c r="E58" s="29"/>
      <c r="F58" s="29"/>
      <c r="G58" s="29"/>
      <c r="H58" s="29">
        <f t="shared" si="7"/>
        <v>30000</v>
      </c>
      <c r="I58" s="29"/>
      <c r="J58" s="29"/>
      <c r="K58" s="29">
        <v>30000</v>
      </c>
      <c r="L58" s="56">
        <v>40000</v>
      </c>
      <c r="M58" s="6"/>
      <c r="N58" s="6"/>
      <c r="O58" s="6"/>
      <c r="P58" s="5"/>
      <c r="Q58" s="5"/>
    </row>
    <row r="59" spans="1:17" x14ac:dyDescent="0.3">
      <c r="A59" s="57">
        <v>4214</v>
      </c>
      <c r="B59" s="24" t="s">
        <v>80</v>
      </c>
      <c r="C59" s="30">
        <v>30000</v>
      </c>
      <c r="D59" s="30">
        <v>0</v>
      </c>
      <c r="E59" s="30"/>
      <c r="F59" s="30"/>
      <c r="G59" s="30"/>
      <c r="H59" s="30">
        <f t="shared" si="7"/>
        <v>30000</v>
      </c>
      <c r="I59" s="30"/>
      <c r="J59" s="30"/>
      <c r="K59" s="30"/>
      <c r="L59" s="58"/>
    </row>
    <row r="60" spans="1:17" x14ac:dyDescent="0.3">
      <c r="A60" s="57"/>
      <c r="B60" s="24"/>
      <c r="C60" s="30"/>
      <c r="D60" s="30"/>
      <c r="E60" s="30"/>
      <c r="F60" s="30"/>
      <c r="G60" s="30"/>
      <c r="H60" s="30"/>
      <c r="I60" s="30"/>
      <c r="J60" s="30"/>
      <c r="K60" s="30"/>
      <c r="L60" s="58"/>
    </row>
    <row r="61" spans="1:17" s="7" customFormat="1" x14ac:dyDescent="0.3">
      <c r="A61" s="65" t="s">
        <v>62</v>
      </c>
      <c r="B61" s="28" t="s">
        <v>39</v>
      </c>
      <c r="C61" s="29">
        <f>C62+C63+C64+C65</f>
        <v>355000</v>
      </c>
      <c r="D61" s="29">
        <f>D62+D63+D64+D65</f>
        <v>0</v>
      </c>
      <c r="E61" s="29">
        <f>E64</f>
        <v>57000</v>
      </c>
      <c r="F61" s="29"/>
      <c r="G61" s="29"/>
      <c r="H61" s="29">
        <f>C61-E61</f>
        <v>298000</v>
      </c>
      <c r="I61" s="29"/>
      <c r="J61" s="29"/>
      <c r="K61" s="29">
        <v>306000</v>
      </c>
      <c r="L61" s="56">
        <v>400000</v>
      </c>
      <c r="M61" s="6"/>
      <c r="N61" s="6"/>
      <c r="O61" s="6"/>
      <c r="P61" s="5"/>
      <c r="Q61" s="5"/>
    </row>
    <row r="62" spans="1:17" x14ac:dyDescent="0.3">
      <c r="A62" s="57">
        <v>4221</v>
      </c>
      <c r="B62" s="24" t="s">
        <v>40</v>
      </c>
      <c r="C62" s="30">
        <v>22000</v>
      </c>
      <c r="D62" s="30">
        <v>0</v>
      </c>
      <c r="E62" s="30"/>
      <c r="F62" s="30"/>
      <c r="G62" s="30"/>
      <c r="H62" s="30">
        <f t="shared" si="7"/>
        <v>22000</v>
      </c>
      <c r="I62" s="30"/>
      <c r="J62" s="30"/>
      <c r="K62" s="30"/>
      <c r="L62" s="58"/>
    </row>
    <row r="63" spans="1:17" x14ac:dyDescent="0.3">
      <c r="A63" s="57">
        <v>4222</v>
      </c>
      <c r="B63" s="24" t="s">
        <v>41</v>
      </c>
      <c r="C63" s="30">
        <v>91000</v>
      </c>
      <c r="D63" s="30">
        <v>0</v>
      </c>
      <c r="E63" s="30"/>
      <c r="F63" s="30"/>
      <c r="G63" s="30"/>
      <c r="H63" s="30">
        <f t="shared" si="7"/>
        <v>91000</v>
      </c>
      <c r="I63" s="30"/>
      <c r="J63" s="30"/>
      <c r="K63" s="30"/>
      <c r="L63" s="58"/>
    </row>
    <row r="64" spans="1:17" x14ac:dyDescent="0.3">
      <c r="A64" s="57">
        <v>4223</v>
      </c>
      <c r="B64" s="24" t="s">
        <v>42</v>
      </c>
      <c r="C64" s="30">
        <v>225000</v>
      </c>
      <c r="D64" s="30">
        <v>0</v>
      </c>
      <c r="E64" s="30">
        <v>57000</v>
      </c>
      <c r="F64" s="30"/>
      <c r="G64" s="30"/>
      <c r="H64" s="30">
        <f>C64-E64</f>
        <v>168000</v>
      </c>
      <c r="I64" s="30"/>
      <c r="J64" s="30"/>
      <c r="K64" s="30"/>
      <c r="L64" s="58"/>
    </row>
    <row r="65" spans="1:17" x14ac:dyDescent="0.3">
      <c r="A65" s="57">
        <v>4225</v>
      </c>
      <c r="B65" s="24" t="s">
        <v>43</v>
      </c>
      <c r="C65" s="30">
        <v>17000</v>
      </c>
      <c r="D65" s="30">
        <v>0</v>
      </c>
      <c r="E65" s="30"/>
      <c r="F65" s="30"/>
      <c r="G65" s="30"/>
      <c r="H65" s="30">
        <f t="shared" ref="H65:H71" si="10">C65-D65</f>
        <v>17000</v>
      </c>
      <c r="I65" s="30"/>
      <c r="J65" s="30"/>
      <c r="K65" s="30"/>
      <c r="L65" s="58"/>
    </row>
    <row r="66" spans="1:17" x14ac:dyDescent="0.3">
      <c r="A66" s="57"/>
      <c r="B66" s="24"/>
      <c r="C66" s="30"/>
      <c r="D66" s="30"/>
      <c r="E66" s="30"/>
      <c r="F66" s="30"/>
      <c r="G66" s="30"/>
      <c r="H66" s="30"/>
      <c r="I66" s="30"/>
      <c r="J66" s="30"/>
      <c r="K66" s="30"/>
      <c r="L66" s="58"/>
    </row>
    <row r="67" spans="1:17" s="7" customFormat="1" x14ac:dyDescent="0.3">
      <c r="A67" s="55" t="s">
        <v>63</v>
      </c>
      <c r="B67" s="28" t="s">
        <v>44</v>
      </c>
      <c r="C67" s="29">
        <f>C68</f>
        <v>136148</v>
      </c>
      <c r="D67" s="29">
        <f t="shared" ref="D67" si="11">D68</f>
        <v>0</v>
      </c>
      <c r="E67" s="29"/>
      <c r="F67" s="29"/>
      <c r="G67" s="29"/>
      <c r="H67" s="29">
        <f t="shared" si="10"/>
        <v>136148</v>
      </c>
      <c r="I67" s="29"/>
      <c r="J67" s="29"/>
      <c r="K67" s="29">
        <v>340000</v>
      </c>
      <c r="L67" s="56">
        <v>310000</v>
      </c>
      <c r="M67" s="6"/>
      <c r="N67" s="6"/>
      <c r="O67" s="6"/>
      <c r="P67" s="5"/>
      <c r="Q67" s="5"/>
    </row>
    <row r="68" spans="1:17" x14ac:dyDescent="0.3">
      <c r="A68" s="57">
        <v>4231</v>
      </c>
      <c r="B68" s="24" t="s">
        <v>45</v>
      </c>
      <c r="C68" s="30">
        <v>136148</v>
      </c>
      <c r="D68" s="30">
        <v>0</v>
      </c>
      <c r="E68" s="30"/>
      <c r="F68" s="30"/>
      <c r="G68" s="30"/>
      <c r="H68" s="30">
        <f t="shared" si="10"/>
        <v>136148</v>
      </c>
      <c r="I68" s="30"/>
      <c r="J68" s="30"/>
      <c r="K68" s="30"/>
      <c r="L68" s="58"/>
    </row>
    <row r="69" spans="1:17" x14ac:dyDescent="0.3">
      <c r="A69" s="57"/>
      <c r="B69" s="24"/>
      <c r="C69" s="30"/>
      <c r="D69" s="30"/>
      <c r="E69" s="30"/>
      <c r="F69" s="30"/>
      <c r="G69" s="30"/>
      <c r="H69" s="30"/>
      <c r="I69" s="30"/>
      <c r="J69" s="30"/>
      <c r="K69" s="30"/>
      <c r="L69" s="58"/>
    </row>
    <row r="70" spans="1:17" s="7" customFormat="1" x14ac:dyDescent="0.3">
      <c r="A70" s="55" t="s">
        <v>64</v>
      </c>
      <c r="B70" s="28" t="s">
        <v>46</v>
      </c>
      <c r="C70" s="29">
        <f>C71</f>
        <v>7000</v>
      </c>
      <c r="D70" s="29">
        <f t="shared" ref="D70" si="12">D71</f>
        <v>0</v>
      </c>
      <c r="E70" s="29"/>
      <c r="F70" s="29"/>
      <c r="G70" s="29"/>
      <c r="H70" s="29">
        <f t="shared" si="10"/>
        <v>7000</v>
      </c>
      <c r="I70" s="29"/>
      <c r="J70" s="29"/>
      <c r="K70" s="29">
        <v>8000</v>
      </c>
      <c r="L70" s="56">
        <v>10000</v>
      </c>
      <c r="M70" s="6"/>
      <c r="N70" s="6"/>
      <c r="O70" s="6"/>
      <c r="P70" s="5"/>
      <c r="Q70" s="5"/>
    </row>
    <row r="71" spans="1:17" ht="12" customHeight="1" x14ac:dyDescent="0.3">
      <c r="A71" s="57">
        <v>4262</v>
      </c>
      <c r="B71" s="24" t="s">
        <v>47</v>
      </c>
      <c r="C71" s="30">
        <v>7000</v>
      </c>
      <c r="D71" s="30">
        <v>0</v>
      </c>
      <c r="E71" s="30"/>
      <c r="F71" s="30"/>
      <c r="G71" s="30"/>
      <c r="H71" s="30">
        <f t="shared" si="10"/>
        <v>7000</v>
      </c>
      <c r="I71" s="30"/>
      <c r="J71" s="30"/>
      <c r="K71" s="30"/>
      <c r="L71" s="58"/>
    </row>
    <row r="72" spans="1:17" s="42" customFormat="1" ht="19.2" x14ac:dyDescent="0.3">
      <c r="A72" s="55" t="s">
        <v>82</v>
      </c>
      <c r="B72" s="46" t="s">
        <v>81</v>
      </c>
      <c r="C72" s="29">
        <v>353500</v>
      </c>
      <c r="D72" s="29">
        <v>0</v>
      </c>
      <c r="E72" s="29"/>
      <c r="F72" s="29"/>
      <c r="G72" s="29">
        <v>100000</v>
      </c>
      <c r="H72" s="29">
        <f>C72-G72</f>
        <v>253500</v>
      </c>
      <c r="I72" s="29"/>
      <c r="J72" s="29"/>
      <c r="K72" s="29"/>
      <c r="L72" s="56"/>
      <c r="M72" s="41"/>
      <c r="N72" s="41"/>
      <c r="O72" s="41"/>
      <c r="P72" s="40"/>
      <c r="Q72" s="40"/>
    </row>
    <row r="73" spans="1:17" s="75" customFormat="1" ht="19.2" x14ac:dyDescent="0.3">
      <c r="A73" s="70">
        <v>4511</v>
      </c>
      <c r="B73" s="33" t="s">
        <v>81</v>
      </c>
      <c r="C73" s="71">
        <v>353500</v>
      </c>
      <c r="D73" s="71">
        <v>0</v>
      </c>
      <c r="E73" s="71"/>
      <c r="F73" s="71"/>
      <c r="G73" s="71">
        <v>100000</v>
      </c>
      <c r="H73" s="71">
        <f>C73-G73</f>
        <v>253500</v>
      </c>
      <c r="I73" s="71"/>
      <c r="J73" s="71"/>
      <c r="K73" s="71"/>
      <c r="L73" s="72"/>
      <c r="M73" s="73"/>
      <c r="N73" s="73"/>
      <c r="O73" s="73"/>
      <c r="P73" s="74"/>
      <c r="Q73" s="74"/>
    </row>
    <row r="74" spans="1:17" s="45" customFormat="1" ht="16.95" customHeight="1" x14ac:dyDescent="0.25">
      <c r="A74" s="66"/>
      <c r="B74" s="67" t="s">
        <v>78</v>
      </c>
      <c r="C74" s="68">
        <f>D74+E74+G74+H74</f>
        <v>6003648</v>
      </c>
      <c r="D74" s="68">
        <f>D7+D56</f>
        <v>3712262</v>
      </c>
      <c r="E74" s="68">
        <f>E56</f>
        <v>57000</v>
      </c>
      <c r="F74" s="68"/>
      <c r="G74" s="68">
        <f>G73+G7</f>
        <v>791400</v>
      </c>
      <c r="H74" s="68">
        <f>H7+H56</f>
        <v>1442986</v>
      </c>
      <c r="I74" s="68"/>
      <c r="J74" s="68"/>
      <c r="K74" s="68">
        <f>K7+K56</f>
        <v>5770662</v>
      </c>
      <c r="L74" s="69">
        <f>L7+L56</f>
        <v>5778662</v>
      </c>
      <c r="M74" s="44"/>
      <c r="N74" s="44"/>
      <c r="O74" s="44"/>
      <c r="P74" s="43"/>
      <c r="Q74" s="43"/>
    </row>
    <row r="75" spans="1:17" x14ac:dyDescent="0.3">
      <c r="A75" s="9"/>
    </row>
    <row r="76" spans="1:17" x14ac:dyDescent="0.3">
      <c r="A76" s="9"/>
    </row>
    <row r="77" spans="1:17" x14ac:dyDescent="0.3">
      <c r="K77" s="39" t="s">
        <v>76</v>
      </c>
    </row>
    <row r="78" spans="1:17" x14ac:dyDescent="0.3">
      <c r="K78" s="2"/>
    </row>
    <row r="79" spans="1:17" x14ac:dyDescent="0.3">
      <c r="A79" s="5"/>
      <c r="K79" s="39" t="s">
        <v>77</v>
      </c>
    </row>
    <row r="80" spans="1:17" x14ac:dyDescent="0.3">
      <c r="A80" s="5"/>
    </row>
    <row r="81" spans="1:1" x14ac:dyDescent="0.3">
      <c r="A81" s="23"/>
    </row>
    <row r="82" spans="1:1" x14ac:dyDescent="0.3">
      <c r="A82" s="23"/>
    </row>
    <row r="83" spans="1:1" x14ac:dyDescent="0.3">
      <c r="A83" s="23"/>
    </row>
    <row r="84" spans="1:1" x14ac:dyDescent="0.3">
      <c r="A84" s="23"/>
    </row>
    <row r="85" spans="1:1" x14ac:dyDescent="0.3">
      <c r="A85" s="23"/>
    </row>
  </sheetData>
  <mergeCells count="2">
    <mergeCell ref="A3:L3"/>
    <mergeCell ref="A4:L4"/>
  </mergeCells>
  <pageMargins left="0.31496062992125984" right="0.31496062992125984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 rashoda i izdataka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2014-12-10T10:47:24Z</cp:lastPrinted>
  <dcterms:created xsi:type="dcterms:W3CDTF">2013-08-27T06:45:22Z</dcterms:created>
  <dcterms:modified xsi:type="dcterms:W3CDTF">2014-12-10T10:49:01Z</dcterms:modified>
</cp:coreProperties>
</file>